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1835"/>
  </bookViews>
  <sheets>
    <sheet name="Cuadro 47" sheetId="1" r:id="rId1"/>
  </sheets>
  <definedNames>
    <definedName name="_xlnm._FilterDatabase" localSheetId="0" hidden="1">'Cuadro 47'!$A$4:$H$344</definedName>
    <definedName name="_xlnm.Print_Area" localSheetId="0">'Cuadro 47'!$A$1:$F$344</definedName>
    <definedName name="_xlnm.Print_Titles" localSheetId="0">'Cuadro 47'!$1:$3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28" i="1" l="1"/>
  <c r="F9" i="1" l="1"/>
  <c r="C6" i="1"/>
  <c r="B65" i="1"/>
  <c r="B21" i="1"/>
  <c r="B9" i="1"/>
  <c r="B6" i="1"/>
  <c r="D5" i="1" l="1"/>
  <c r="D328" i="1" l="1"/>
  <c r="D334" i="1"/>
  <c r="B334" i="1"/>
  <c r="B338" i="1"/>
  <c r="F338" i="1" l="1"/>
  <c r="D338" i="1"/>
  <c r="C338" i="1"/>
  <c r="F334" i="1"/>
  <c r="C334" i="1"/>
  <c r="F331" i="1"/>
  <c r="D331" i="1"/>
  <c r="D325" i="1" s="1"/>
  <c r="C331" i="1"/>
  <c r="B331" i="1"/>
  <c r="F328" i="1"/>
  <c r="C328" i="1"/>
  <c r="B328" i="1"/>
  <c r="F326" i="1"/>
  <c r="C326" i="1"/>
  <c r="B326" i="1"/>
  <c r="F322" i="1"/>
  <c r="F321" i="1" s="1"/>
  <c r="D322" i="1"/>
  <c r="D321" i="1" s="1"/>
  <c r="C322" i="1"/>
  <c r="C321" i="1" s="1"/>
  <c r="B322" i="1"/>
  <c r="B321" i="1" s="1"/>
  <c r="F319" i="1"/>
  <c r="C319" i="1"/>
  <c r="B319" i="1"/>
  <c r="F315" i="1"/>
  <c r="D315" i="1"/>
  <c r="C315" i="1"/>
  <c r="B315" i="1"/>
  <c r="F307" i="1"/>
  <c r="C307" i="1"/>
  <c r="B307" i="1"/>
  <c r="F305" i="1"/>
  <c r="C305" i="1"/>
  <c r="B305" i="1"/>
  <c r="F302" i="1"/>
  <c r="C302" i="1"/>
  <c r="B302" i="1"/>
  <c r="F300" i="1"/>
  <c r="C300" i="1"/>
  <c r="B300" i="1"/>
  <c r="F297" i="1"/>
  <c r="D297" i="1"/>
  <c r="C297" i="1"/>
  <c r="B297" i="1"/>
  <c r="F293" i="1"/>
  <c r="D293" i="1"/>
  <c r="C293" i="1"/>
  <c r="B293" i="1"/>
  <c r="F288" i="1"/>
  <c r="D288" i="1"/>
  <c r="D284" i="1" s="1"/>
  <c r="C288" i="1"/>
  <c r="B288" i="1"/>
  <c r="F285" i="1"/>
  <c r="C285" i="1"/>
  <c r="B285" i="1"/>
  <c r="F275" i="1"/>
  <c r="D275" i="1"/>
  <c r="C275" i="1"/>
  <c r="B275" i="1"/>
  <c r="F267" i="1"/>
  <c r="D267" i="1"/>
  <c r="C267" i="1"/>
  <c r="B267" i="1"/>
  <c r="F260" i="1"/>
  <c r="D260" i="1"/>
  <c r="C260" i="1"/>
  <c r="B260" i="1"/>
  <c r="F250" i="1"/>
  <c r="D250" i="1"/>
  <c r="C250" i="1"/>
  <c r="B250" i="1"/>
  <c r="F242" i="1"/>
  <c r="D242" i="1"/>
  <c r="C242" i="1"/>
  <c r="B242" i="1"/>
  <c r="F232" i="1"/>
  <c r="C232" i="1"/>
  <c r="B232" i="1"/>
  <c r="F215" i="1"/>
  <c r="D215" i="1"/>
  <c r="C215" i="1"/>
  <c r="B215" i="1"/>
  <c r="F213" i="1"/>
  <c r="C213" i="1"/>
  <c r="B213" i="1"/>
  <c r="F209" i="1"/>
  <c r="D209" i="1"/>
  <c r="C209" i="1"/>
  <c r="B209" i="1"/>
  <c r="F206" i="1"/>
  <c r="D206" i="1"/>
  <c r="C206" i="1"/>
  <c r="B206" i="1"/>
  <c r="F201" i="1"/>
  <c r="C201" i="1"/>
  <c r="B201" i="1"/>
  <c r="F197" i="1"/>
  <c r="D197" i="1"/>
  <c r="C197" i="1"/>
  <c r="B197" i="1"/>
  <c r="F195" i="1"/>
  <c r="C195" i="1"/>
  <c r="B195" i="1"/>
  <c r="F192" i="1"/>
  <c r="E192" i="1"/>
  <c r="D192" i="1"/>
  <c r="C192" i="1"/>
  <c r="B192" i="1"/>
  <c r="F186" i="1"/>
  <c r="E186" i="1"/>
  <c r="C186" i="1"/>
  <c r="B186" i="1"/>
  <c r="F180" i="1"/>
  <c r="E180" i="1"/>
  <c r="C180" i="1"/>
  <c r="B180" i="1"/>
  <c r="F176" i="1"/>
  <c r="D176" i="1"/>
  <c r="C176" i="1"/>
  <c r="B176" i="1"/>
  <c r="F173" i="1"/>
  <c r="C173" i="1"/>
  <c r="B173" i="1"/>
  <c r="F170" i="1"/>
  <c r="D170" i="1"/>
  <c r="C170" i="1"/>
  <c r="B170" i="1"/>
  <c r="F165" i="1"/>
  <c r="E165" i="1"/>
  <c r="D165" i="1"/>
  <c r="C165" i="1"/>
  <c r="B165" i="1"/>
  <c r="F159" i="1"/>
  <c r="E159" i="1"/>
  <c r="D159" i="1"/>
  <c r="C159" i="1"/>
  <c r="B159" i="1"/>
  <c r="F156" i="1"/>
  <c r="C156" i="1"/>
  <c r="B156" i="1"/>
  <c r="F153" i="1"/>
  <c r="D153" i="1"/>
  <c r="C153" i="1"/>
  <c r="B153" i="1"/>
  <c r="F145" i="1"/>
  <c r="D145" i="1"/>
  <c r="C145" i="1"/>
  <c r="B145" i="1"/>
  <c r="F141" i="1"/>
  <c r="D141" i="1"/>
  <c r="D135" i="1" s="1"/>
  <c r="C141" i="1"/>
  <c r="B141" i="1"/>
  <c r="F136" i="1"/>
  <c r="C136" i="1"/>
  <c r="B136" i="1"/>
  <c r="F133" i="1"/>
  <c r="C133" i="1"/>
  <c r="B133" i="1"/>
  <c r="C129" i="1"/>
  <c r="B129" i="1"/>
  <c r="F126" i="1"/>
  <c r="C126" i="1"/>
  <c r="B126" i="1"/>
  <c r="F122" i="1"/>
  <c r="C122" i="1"/>
  <c r="B122" i="1"/>
  <c r="F119" i="1"/>
  <c r="E119" i="1"/>
  <c r="C119" i="1"/>
  <c r="B119" i="1"/>
  <c r="F113" i="1"/>
  <c r="C113" i="1"/>
  <c r="B113" i="1"/>
  <c r="F105" i="1"/>
  <c r="D105" i="1"/>
  <c r="C105" i="1"/>
  <c r="B105" i="1"/>
  <c r="F98" i="1"/>
  <c r="E98" i="1"/>
  <c r="D98" i="1"/>
  <c r="C98" i="1"/>
  <c r="B98" i="1"/>
  <c r="F95" i="1"/>
  <c r="C95" i="1"/>
  <c r="B95" i="1"/>
  <c r="F91" i="1"/>
  <c r="D91" i="1"/>
  <c r="C91" i="1"/>
  <c r="B91" i="1"/>
  <c r="F89" i="1"/>
  <c r="C89" i="1"/>
  <c r="B89" i="1"/>
  <c r="F85" i="1"/>
  <c r="F84" i="1" s="1"/>
  <c r="C85" i="1"/>
  <c r="B85" i="1"/>
  <c r="F80" i="1"/>
  <c r="D80" i="1"/>
  <c r="C80" i="1"/>
  <c r="B80" i="1"/>
  <c r="F77" i="1"/>
  <c r="D77" i="1"/>
  <c r="C77" i="1"/>
  <c r="B77" i="1"/>
  <c r="D74" i="1"/>
  <c r="C74" i="1"/>
  <c r="B74" i="1"/>
  <c r="F66" i="1"/>
  <c r="D66" i="1"/>
  <c r="C66" i="1"/>
  <c r="B66" i="1"/>
  <c r="F52" i="1"/>
  <c r="D52" i="1"/>
  <c r="C52" i="1"/>
  <c r="B52" i="1"/>
  <c r="F49" i="1"/>
  <c r="D49" i="1"/>
  <c r="C49" i="1"/>
  <c r="B49" i="1"/>
  <c r="F47" i="1"/>
  <c r="C47" i="1"/>
  <c r="B47" i="1"/>
  <c r="F39" i="1"/>
  <c r="D39" i="1"/>
  <c r="C39" i="1"/>
  <c r="B39" i="1"/>
  <c r="F28" i="1"/>
  <c r="C28" i="1"/>
  <c r="B28" i="1"/>
  <c r="F22" i="1"/>
  <c r="C22" i="1"/>
  <c r="B22" i="1"/>
  <c r="F17" i="1"/>
  <c r="C17" i="1"/>
  <c r="B17" i="1"/>
  <c r="F15" i="1"/>
  <c r="C15" i="1"/>
  <c r="B15" i="1"/>
  <c r="D9" i="1"/>
  <c r="C9" i="1"/>
  <c r="F6" i="1"/>
  <c r="D65" i="1" l="1"/>
  <c r="D21" i="1"/>
  <c r="F65" i="1"/>
  <c r="D84" i="1"/>
  <c r="E84" i="1"/>
  <c r="E4" i="1" s="1"/>
  <c r="D205" i="1"/>
  <c r="F325" i="1"/>
  <c r="C84" i="1"/>
  <c r="C135" i="1"/>
  <c r="F284" i="1"/>
  <c r="C325" i="1"/>
  <c r="C21" i="1"/>
  <c r="B135" i="1"/>
  <c r="D241" i="1"/>
  <c r="F21" i="1"/>
  <c r="B241" i="1"/>
  <c r="B325" i="1"/>
  <c r="B284" i="1"/>
  <c r="B175" i="1"/>
  <c r="C5" i="1"/>
  <c r="C241" i="1"/>
  <c r="B5" i="1"/>
  <c r="C284" i="1"/>
  <c r="C65" i="1"/>
  <c r="F135" i="1"/>
  <c r="F205" i="1"/>
  <c r="F5" i="1"/>
  <c r="F4" i="1" s="1"/>
  <c r="B84" i="1"/>
  <c r="B205" i="1"/>
  <c r="F241" i="1"/>
  <c r="B152" i="1"/>
  <c r="C205" i="1"/>
  <c r="D4" i="1" l="1"/>
  <c r="C4" i="1"/>
</calcChain>
</file>

<file path=xl/sharedStrings.xml><?xml version="1.0" encoding="utf-8"?>
<sst xmlns="http://schemas.openxmlformats.org/spreadsheetml/2006/main" count="903" uniqueCount="322">
  <si>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</si>
  <si>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</si>
  <si>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</si>
  <si>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</si>
  <si>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</si>
  <si>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</si>
  <si>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Tierra Oscura</t>
  </si>
  <si>
    <t>San Cristóbal</t>
  </si>
  <si>
    <t>Changuinola</t>
  </si>
  <si>
    <t>El Teribe</t>
  </si>
  <si>
    <t>El Empalme</t>
  </si>
  <si>
    <t>Cochigró</t>
  </si>
  <si>
    <t>El Silencio</t>
  </si>
  <si>
    <t>Finca 30</t>
  </si>
  <si>
    <t>Chiriquí Grande</t>
  </si>
  <si>
    <t>Miramar</t>
  </si>
  <si>
    <t>Almirante</t>
  </si>
  <si>
    <t>Barriada Guaymí</t>
  </si>
  <si>
    <t>Valle de Agua Arriba</t>
  </si>
  <si>
    <t>Coclé</t>
  </si>
  <si>
    <t>Aguadulce</t>
  </si>
  <si>
    <t>El Cristo</t>
  </si>
  <si>
    <t>Pocrí</t>
  </si>
  <si>
    <t>Pueblos Unidos</t>
  </si>
  <si>
    <t>Virgen del Carmen</t>
  </si>
  <si>
    <t>Antón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</si>
  <si>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</si>
  <si>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</si>
  <si>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</si>
  <si>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</si>
  <si>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</si>
  <si>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</si>
  <si>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</si>
  <si>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</si>
  <si>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</si>
  <si>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</si>
  <si>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</si>
  <si>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</si>
  <si>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</si>
  <si>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</si>
  <si>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</si>
  <si>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</si>
  <si>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</si>
  <si>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Las Huacas</t>
  </si>
  <si>
    <t>Olá</t>
  </si>
  <si>
    <t>La Pava</t>
  </si>
  <si>
    <t>Penonomé</t>
  </si>
  <si>
    <t>Cañaveral</t>
  </si>
  <si>
    <t>Chiguirí Arriba</t>
  </si>
  <si>
    <t>El Coco</t>
  </si>
  <si>
    <t>Pajonal</t>
  </si>
  <si>
    <t>Río Indio</t>
  </si>
  <si>
    <t>Toabré</t>
  </si>
  <si>
    <t>Boca de Tucué</t>
  </si>
  <si>
    <t>Candelario Ovalle</t>
  </si>
  <si>
    <t>General Victoriano Lorenzo</t>
  </si>
  <si>
    <t>Las Minas</t>
  </si>
  <si>
    <t>Colón</t>
  </si>
  <si>
    <t>Cativá</t>
  </si>
  <si>
    <t>Cristóbal</t>
  </si>
  <si>
    <t>Limón</t>
  </si>
  <si>
    <t>Nueva Providencia</t>
  </si>
  <si>
    <t>Sabanitas</t>
  </si>
  <si>
    <t>San Juan</t>
  </si>
  <si>
    <t>Cristóbal Este</t>
  </si>
  <si>
    <t>Chagres</t>
  </si>
  <si>
    <t>La Encantada</t>
  </si>
  <si>
    <t>Palmas Bellas</t>
  </si>
  <si>
    <t>Donoso</t>
  </si>
  <si>
    <t>Gobea</t>
  </si>
  <si>
    <t>Portobelo</t>
  </si>
  <si>
    <t>Omar Torrijos Herrera</t>
  </si>
  <si>
    <t>San José del General</t>
  </si>
  <si>
    <t>Chiriquí</t>
  </si>
  <si>
    <t>Alanje</t>
  </si>
  <si>
    <t>El Tejar</t>
  </si>
  <si>
    <t>Guarumal</t>
  </si>
  <si>
    <t>Barú</t>
  </si>
  <si>
    <t>Progreso</t>
  </si>
  <si>
    <t>Boquerón</t>
  </si>
  <si>
    <t>Bágala</t>
  </si>
  <si>
    <t>Guabal</t>
  </si>
  <si>
    <t>Boquete</t>
  </si>
  <si>
    <t>Bajo Boquete</t>
  </si>
  <si>
    <t>Caldera</t>
  </si>
  <si>
    <t>Bugaba</t>
  </si>
  <si>
    <t>La Estrella</t>
  </si>
  <si>
    <t>Santa Marta</t>
  </si>
  <si>
    <t>Sortová</t>
  </si>
  <si>
    <t>Solano</t>
  </si>
  <si>
    <t>David</t>
  </si>
  <si>
    <t>Cochea</t>
  </si>
  <si>
    <t>Pedregal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</si>
  <si>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</si>
  <si>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</si>
  <si>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</si>
  <si>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</si>
  <si>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</si>
  <si>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</si>
  <si>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</si>
  <si>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  Abajo</t>
  </si>
  <si>
    <t>Rovira</t>
  </si>
  <si>
    <t>Los Algarrobos</t>
  </si>
  <si>
    <t>Gualaca</t>
  </si>
  <si>
    <t>Hornito</t>
  </si>
  <si>
    <t>Renacimiento</t>
  </si>
  <si>
    <t>Monte Lirio</t>
  </si>
  <si>
    <t>Santa Cruz</t>
  </si>
  <si>
    <t>San Félix</t>
  </si>
  <si>
    <t>Lajas Adentro</t>
  </si>
  <si>
    <t>San Lorenzo</t>
  </si>
  <si>
    <t>Tierras Altas</t>
  </si>
  <si>
    <t>Volcán</t>
  </si>
  <si>
    <t>Darién</t>
  </si>
  <si>
    <t>Chepigana</t>
  </si>
  <si>
    <t>Jaqué</t>
  </si>
  <si>
    <t>Puerto Piña</t>
  </si>
  <si>
    <t>Pinogana</t>
  </si>
  <si>
    <t>Boca de Cupé</t>
  </si>
  <si>
    <t>Púcuro</t>
  </si>
  <si>
    <t>Metetí</t>
  </si>
  <si>
    <t>Santa Fe</t>
  </si>
  <si>
    <t>Río Congo</t>
  </si>
  <si>
    <t>Agua Fría</t>
  </si>
  <si>
    <t>Cucunatí</t>
  </si>
  <si>
    <t>Río Congo Arriba</t>
  </si>
  <si>
    <t>Zapallal</t>
  </si>
  <si>
    <t>Herrera</t>
  </si>
  <si>
    <t>Quebrada del Rosario</t>
  </si>
  <si>
    <t>Los Pozos</t>
  </si>
  <si>
    <t>El Cedro</t>
  </si>
  <si>
    <t>Ocú</t>
  </si>
  <si>
    <t>Los Llanos</t>
  </si>
  <si>
    <t>Peñas Chatas</t>
  </si>
  <si>
    <t>Menchaca</t>
  </si>
  <si>
    <t>Parita</t>
  </si>
  <si>
    <t>Los Castillos</t>
  </si>
  <si>
    <t>París</t>
  </si>
  <si>
    <t>Pesé</t>
  </si>
  <si>
    <t>El Barrero</t>
  </si>
  <si>
    <t>Sabana Grande</t>
  </si>
  <si>
    <t>Santa María</t>
  </si>
  <si>
    <t>Los Santos</t>
  </si>
  <si>
    <t>Guararé</t>
  </si>
  <si>
    <t>El Macano</t>
  </si>
  <si>
    <t>La Enea</t>
  </si>
  <si>
    <t>La Pasera</t>
  </si>
  <si>
    <t>Las Tablas</t>
  </si>
  <si>
    <t>Bayano</t>
  </si>
  <si>
    <t>El Cocal</t>
  </si>
  <si>
    <t>El Manantial</t>
  </si>
  <si>
    <t>La Laja</t>
  </si>
  <si>
    <t>Vallerriquito</t>
  </si>
  <si>
    <t>Las Cruces</t>
  </si>
  <si>
    <t>Las Guabas</t>
  </si>
  <si>
    <t>Los Olivos</t>
  </si>
  <si>
    <t>El Ejido</t>
  </si>
  <si>
    <t>Macaracas</t>
  </si>
  <si>
    <t>Bahía Honda</t>
  </si>
  <si>
    <t>Espino Amarillo</t>
  </si>
  <si>
    <t>Pedasí</t>
  </si>
  <si>
    <t>Paraíso</t>
  </si>
  <si>
    <t>Paritilla</t>
  </si>
  <si>
    <t>Tonosí</t>
  </si>
  <si>
    <t>El Bebedero</t>
  </si>
  <si>
    <t>Flores</t>
  </si>
  <si>
    <t>Cambutal</t>
  </si>
  <si>
    <t>Panamá</t>
  </si>
  <si>
    <t>Balboa</t>
  </si>
  <si>
    <t>Pedro González</t>
  </si>
  <si>
    <t>Chepo</t>
  </si>
  <si>
    <t>Comarcal Kuna de Madungandí</t>
  </si>
  <si>
    <t>Tortí</t>
  </si>
  <si>
    <t>Chimán</t>
  </si>
  <si>
    <t>Betania</t>
  </si>
  <si>
    <t>Pueblo Nuevo</t>
  </si>
  <si>
    <t>Ancón</t>
  </si>
  <si>
    <t>Chilibre</t>
  </si>
  <si>
    <t>Las Cumbres</t>
  </si>
  <si>
    <t>Pacora</t>
  </si>
  <si>
    <t>San Martín</t>
  </si>
  <si>
    <t>Tocumen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</si>
  <si>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</si>
  <si>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</si>
  <si>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</si>
  <si>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</si>
  <si>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</si>
  <si>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</si>
  <si>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</si>
  <si>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Amelia Denis de Icaza</t>
  </si>
  <si>
    <t>Belisario Porras</t>
  </si>
  <si>
    <t>José Domingo Espinar</t>
  </si>
  <si>
    <t>Victoriano Lorenzo</t>
  </si>
  <si>
    <t>Arnulfo Arias</t>
  </si>
  <si>
    <t>Belisario Frías</t>
  </si>
  <si>
    <t>Omar Torrijos</t>
  </si>
  <si>
    <t>Rufina Alfaro</t>
  </si>
  <si>
    <t>Arraiján</t>
  </si>
  <si>
    <t>Juan Demóstenes Arosemena</t>
  </si>
  <si>
    <t>Veracruz</t>
  </si>
  <si>
    <t>Vista Alegre</t>
  </si>
  <si>
    <t>Burunga</t>
  </si>
  <si>
    <t>Cerro Silvestre</t>
  </si>
  <si>
    <t>Vacamonte</t>
  </si>
  <si>
    <t>Capira</t>
  </si>
  <si>
    <t>Caimito</t>
  </si>
  <si>
    <t>Cirí Grande</t>
  </si>
  <si>
    <t>El Cacao</t>
  </si>
  <si>
    <t>La Trinidad</t>
  </si>
  <si>
    <t>Lídice</t>
  </si>
  <si>
    <t>Villa Carmen</t>
  </si>
  <si>
    <t>Villa Rosario</t>
  </si>
  <si>
    <t>Santa Rosa</t>
  </si>
  <si>
    <t>Chame</t>
  </si>
  <si>
    <t>Buenos Aires</t>
  </si>
  <si>
    <t>Las Lajas</t>
  </si>
  <si>
    <t>Sajalices</t>
  </si>
  <si>
    <t>Sorá</t>
  </si>
  <si>
    <t>La Chorrera</t>
  </si>
  <si>
    <t>Barrio Balboa</t>
  </si>
  <si>
    <t>Barrio Colón</t>
  </si>
  <si>
    <t>El Arado</t>
  </si>
  <si>
    <t>Feuillet</t>
  </si>
  <si>
    <t>Guadalupe</t>
  </si>
  <si>
    <t>San Carlos</t>
  </si>
  <si>
    <t>El Espino</t>
  </si>
  <si>
    <t>El Higo</t>
  </si>
  <si>
    <t>Guayabito</t>
  </si>
  <si>
    <t>La Ermita</t>
  </si>
  <si>
    <t>La Laguna</t>
  </si>
  <si>
    <t>Los Llanitos</t>
  </si>
  <si>
    <t>San José</t>
  </si>
  <si>
    <t>Veraguas</t>
  </si>
  <si>
    <t>Atalaya</t>
  </si>
  <si>
    <t>La Carrillo</t>
  </si>
  <si>
    <t>Calobre</t>
  </si>
  <si>
    <t>Barnizal</t>
  </si>
  <si>
    <t>El Cocla</t>
  </si>
  <si>
    <t>Cañazas</t>
  </si>
  <si>
    <t>Los Valles</t>
  </si>
  <si>
    <t>La Mesa</t>
  </si>
  <si>
    <t>Boró</t>
  </si>
  <si>
    <t>Las Palmas</t>
  </si>
  <si>
    <t>El Rincón</t>
  </si>
  <si>
    <t>San Francisco</t>
  </si>
  <si>
    <t>El Alto</t>
  </si>
  <si>
    <t>Santiago</t>
  </si>
  <si>
    <t>Canto del Llano</t>
  </si>
  <si>
    <t>Carlos Santana Ávila</t>
  </si>
  <si>
    <t>Edwin Fábrega</t>
  </si>
  <si>
    <t>Nuevo Santiago</t>
  </si>
  <si>
    <t>Santiago Este</t>
  </si>
  <si>
    <t>Soná</t>
  </si>
  <si>
    <t>El Marañón</t>
  </si>
  <si>
    <t>La Soledad</t>
  </si>
  <si>
    <t>Mariato</t>
  </si>
  <si>
    <t>Comarca Kuna Yala</t>
  </si>
  <si>
    <t>Ailigandí</t>
  </si>
  <si>
    <t>Comarca Ngäbe Buglé</t>
  </si>
  <si>
    <t>Mironó</t>
  </si>
  <si>
    <t>Müna</t>
  </si>
  <si>
    <t>Roka</t>
  </si>
  <si>
    <t>Sitio Prado</t>
  </si>
  <si>
    <t>Nole Duima</t>
  </si>
  <si>
    <t>Hato Chamí</t>
  </si>
  <si>
    <t>Jädaberi</t>
  </si>
  <si>
    <t>Ñürüm</t>
  </si>
  <si>
    <t>Agua Salud</t>
  </si>
  <si>
    <t>Cerro Pelado</t>
  </si>
  <si>
    <t>El Paredón</t>
  </si>
  <si>
    <t>Jirondai</t>
  </si>
  <si>
    <t>Bürí</t>
  </si>
  <si>
    <t>Superficie (en hectáreas)</t>
  </si>
  <si>
    <t>Cosecha 
(En quintales)</t>
  </si>
  <si>
    <t xml:space="preserve"> -   Cantidad nula o cero.</t>
  </si>
  <si>
    <t>0.0</t>
  </si>
  <si>
    <t xml:space="preserve">              Cuando la cantidad es menor a la mitad de unidad o fracción decimal adoptada, para la expresión del dato.</t>
  </si>
  <si>
    <t>0.00</t>
  </si>
  <si>
    <t xml:space="preserve">Panamá Oeste </t>
  </si>
  <si>
    <t>Almirante (cabecera)</t>
  </si>
  <si>
    <t>Aguadulce (cabecera)</t>
  </si>
  <si>
    <t>Antón (cabecera)</t>
  </si>
  <si>
    <t>La Pintada (cabecera)</t>
  </si>
  <si>
    <t>Olá (cabecera)</t>
  </si>
  <si>
    <t>Penonomé (cabecera)</t>
  </si>
  <si>
    <t>Portobelo (cabecera)</t>
  </si>
  <si>
    <t>Alanje (cabecera)</t>
  </si>
  <si>
    <t>Boquerón (cabecera)</t>
  </si>
  <si>
    <t>La Concepción (cabecera)</t>
  </si>
  <si>
    <t>Gualaca (cabecera)</t>
  </si>
  <si>
    <t>Río Sereno (cabecera)</t>
  </si>
  <si>
    <t>Horconcitos (cabecera)</t>
  </si>
  <si>
    <t>La Palma (cabecera)</t>
  </si>
  <si>
    <t>Las Minas (cabecera)</t>
  </si>
  <si>
    <t>Los Pozos (cabecera)</t>
  </si>
  <si>
    <t>Ocú (cabecera)</t>
  </si>
  <si>
    <t>Parita (cabecera)</t>
  </si>
  <si>
    <t>Santa María (cabecera)</t>
  </si>
  <si>
    <t>La Villa de Los Santos (cabecera)</t>
  </si>
  <si>
    <t>Pedasí (cabecera)</t>
  </si>
  <si>
    <t>Pocrí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</si>
  <si>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</si>
  <si>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</si>
  <si>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</si>
  <si>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</si>
  <si>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</si>
  <si>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</si>
  <si>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</si>
  <si>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Cañazas (cabecera)</t>
  </si>
  <si>
    <t>La Mesa (cabecera)</t>
  </si>
  <si>
    <t>San Francisco (cabecera)</t>
  </si>
  <si>
    <t>Santiago (cabecera)</t>
  </si>
  <si>
    <t>Soná (cabecera)</t>
  </si>
  <si>
    <t>Llano de Catival o Mariato (cabecera)</t>
  </si>
  <si>
    <t>Narganá (cabecera)</t>
  </si>
  <si>
    <t>Hato Pilón (cabecera)</t>
  </si>
  <si>
    <t>Chepo (cabecera)</t>
  </si>
  <si>
    <t>Aserrío de Gariché</t>
  </si>
  <si>
    <t>TOTAL</t>
  </si>
  <si>
    <t>-</t>
  </si>
  <si>
    <t>NOTA: Las  provincias, comarcas indígenas, distritos o corregimientos que no registraron aportación, no fueron incluidos en el cuadro.</t>
  </si>
  <si>
    <t>Cuadro 47. CAMOTE, EXPLOTACIONES, SUPERFICIE SEMBRADA, PERDIDA, MECANIZADA, COSECHA EN LA REPÚBLICA, SEGÚN PROVINCIA, COMARCA INDÍGENA, DISTRITO Y CORREGIMIENTO: AÑO AGRÍCOLA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</si>
</sst>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164" fontId="6" fillId="2" borderId="4" xfId="1" applyNumberFormat="1" applyFont="1" applyFill="1" applyBorder="1" applyAlignment="1">
      <alignment horizontal="right" vertical="center" wrapText="1"/>
    </xf>
    <xf numFmtId="43" fontId="6" fillId="2" borderId="4" xfId="1" applyNumberFormat="1" applyFont="1" applyFill="1" applyBorder="1" applyAlignment="1">
      <alignment horizontal="right" vertical="center" wrapText="1"/>
    </xf>
    <xf numFmtId="164" fontId="6" fillId="2" borderId="5" xfId="1" applyNumberFormat="1" applyFont="1" applyFill="1" applyBorder="1" applyAlignment="1">
      <alignment horizontal="right" vertical="center" wrapText="1"/>
    </xf>
    <xf numFmtId="43" fontId="6" fillId="2" borderId="5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43" fontId="3" fillId="2" borderId="5" xfId="1" applyNumberFormat="1" applyFont="1" applyFill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43" fontId="3" fillId="2" borderId="6" xfId="1" applyNumberFormat="1" applyFont="1" applyFill="1" applyBorder="1" applyAlignment="1">
      <alignment horizontal="right" vertical="center" wrapText="1"/>
    </xf>
    <xf numFmtId="43" fontId="6" fillId="2" borderId="6" xfId="1" applyNumberFormat="1" applyFont="1" applyFill="1" applyBorder="1" applyAlignment="1">
      <alignment horizontal="right" vertical="center" wrapText="1"/>
    </xf>
    <xf numFmtId="165" fontId="6" fillId="2" borderId="4" xfId="1" applyNumberFormat="1" applyFont="1" applyFill="1" applyBorder="1" applyAlignment="1">
      <alignment horizontal="right" vertical="center" wrapText="1"/>
    </xf>
    <xf numFmtId="165" fontId="6" fillId="2" borderId="5" xfId="1" applyNumberFormat="1" applyFont="1" applyFill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right" vertical="center" wrapText="1"/>
    </xf>
    <xf numFmtId="165" fontId="3" fillId="2" borderId="6" xfId="1" applyNumberFormat="1" applyFont="1" applyFill="1" applyBorder="1" applyAlignment="1">
      <alignment horizontal="righ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6" fillId="2" borderId="0" xfId="8" applyFont="1" applyFill="1" applyBorder="1" applyAlignment="1">
      <alignment horizontal="center" vertical="center" wrapText="1"/>
    </xf>
    <xf numFmtId="0" fontId="3" fillId="2" borderId="0" xfId="9" applyFont="1" applyFill="1" applyBorder="1" applyAlignment="1">
      <alignment vertical="center" wrapText="1"/>
    </xf>
    <xf numFmtId="0" fontId="3" fillId="2" borderId="0" xfId="11" applyFont="1" applyFill="1" applyBorder="1" applyAlignment="1">
      <alignment horizontal="left" vertical="center" wrapText="1"/>
    </xf>
    <xf numFmtId="0" fontId="3" fillId="2" borderId="0" xfId="9" applyFont="1" applyFill="1" applyBorder="1" applyAlignment="1">
      <alignment horizontal="left" vertical="center" wrapText="1" indent="2"/>
    </xf>
    <xf numFmtId="0" fontId="3" fillId="2" borderId="0" xfId="10" applyFont="1" applyFill="1" applyBorder="1" applyAlignment="1">
      <alignment horizontal="left" vertical="center" wrapText="1" indent="4"/>
    </xf>
    <xf numFmtId="0" fontId="3" fillId="2" borderId="0" xfId="13" applyFont="1" applyFill="1" applyBorder="1" applyAlignment="1">
      <alignment horizontal="left" vertical="center" wrapText="1" indent="4"/>
    </xf>
    <xf numFmtId="0" fontId="3" fillId="2" borderId="3" xfId="10" applyFont="1" applyFill="1" applyBorder="1" applyAlignment="1">
      <alignment horizontal="left" vertical="center" wrapText="1" indent="4"/>
    </xf>
    <xf numFmtId="0" fontId="2" fillId="3" borderId="1" xfId="14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3" fillId="2" borderId="2" xfId="15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</cellXfs>
  <cellStyles count="16">
    <cellStyle name="Millares" xfId="1" builtinId="3"/>
    <cellStyle name="Normal" xfId="0" builtinId="0"/>
    <cellStyle name="style1749130342627" xfId="14"/>
    <cellStyle name="style1749130345081" xfId="15"/>
    <cellStyle name="style1749133951048" xfId="2"/>
    <cellStyle name="style1749133951141" xfId="3"/>
    <cellStyle name="style1749133952095" xfId="4"/>
    <cellStyle name="style1749133952188" xfId="5"/>
    <cellStyle name="style1749133952282" xfId="6"/>
    <cellStyle name="style1749133953282" xfId="7"/>
    <cellStyle name="style1749133953360" xfId="9"/>
    <cellStyle name="style1749133953595" xfId="8"/>
    <cellStyle name="style1749133953689" xfId="10"/>
    <cellStyle name="style1749133954110" xfId="12"/>
    <cellStyle name="style1749133954204" xfId="13"/>
    <cellStyle name="style174913417011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341</xdr:row>
      <xdr:rowOff>57151</xdr:rowOff>
    </xdr:from>
    <xdr:to>
      <xdr:col>0</xdr:col>
      <xdr:colOff>381000</xdr:colOff>
      <xdr:row>343</xdr:row>
      <xdr:rowOff>142876</xdr:rowOff>
    </xdr:to>
    <xdr:sp macro="" textlink="">
      <xdr:nvSpPr>
        <xdr:cNvPr id="2" name="Cerrar llave 1"/>
        <xdr:cNvSpPr/>
      </xdr:nvSpPr>
      <xdr:spPr>
        <a:xfrm>
          <a:off x="297181" y="28670251"/>
          <a:ext cx="83819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6.85546875" style="6" customWidth="1"/>
    <col min="2" max="6" width="15.28515625" style="6" customWidth="1"/>
    <col min="7" max="16384" width="9.140625" style="6"/>
  </cols>
  <sheetData>
    <row r="1" spans="1:8" ht="60" customHeight="1" x14ac:dyDescent="0.2">
      <c r="A1" s="31" t="s">
        <v>321</v>
      </c>
      <c r="B1" s="31"/>
      <c r="C1" s="31"/>
      <c r="D1" s="31"/>
      <c r="E1" s="31"/>
      <c r="F1" s="31"/>
      <c r="H1" s="7"/>
    </row>
    <row r="2" spans="1:8" ht="30" customHeight="1" x14ac:dyDescent="0.2">
      <c r="A2" s="29" t="s">
        <v>0</v>
      </c>
      <c r="B2" s="33" t="s">
        <v>1</v>
      </c>
      <c r="C2" s="30" t="s">
        <v>272</v>
      </c>
      <c r="D2" s="30"/>
      <c r="E2" s="30"/>
      <c r="F2" s="33" t="s">
        <v>273</v>
      </c>
    </row>
    <row r="3" spans="1:8" ht="30" customHeight="1" x14ac:dyDescent="0.2">
      <c r="A3" s="29"/>
      <c r="B3" s="33"/>
      <c r="C3" s="21" t="s">
        <v>2</v>
      </c>
      <c r="D3" s="21" t="s">
        <v>3</v>
      </c>
      <c r="E3" s="21" t="s">
        <v>4</v>
      </c>
      <c r="F3" s="33"/>
    </row>
    <row r="4" spans="1:8" ht="21" customHeight="1" x14ac:dyDescent="0.2">
      <c r="A4" s="22" t="s">
        <v>318</v>
      </c>
      <c r="B4" s="8">
        <f>B5+B21+B65+B84+B135+B152+B175+B205+B241+B284+B321+B325</f>
        <v>752</v>
      </c>
      <c r="C4" s="9">
        <f t="shared" ref="C4:D4" si="0">C5+C21+C65+C84+C135+C152+C175+C205+C241+C284+C321+C325</f>
        <v>81.200590062000018</v>
      </c>
      <c r="D4" s="9">
        <f t="shared" si="0"/>
        <v>1.6412713493612596</v>
      </c>
      <c r="E4" s="9">
        <f>E84+E152+E175</f>
        <v>22.751394618999996</v>
      </c>
      <c r="F4" s="17">
        <f>F5+F21+F65+F84+F135+F152+F175+F205+F241+F284+F321+F325</f>
        <v>11806.257599999999</v>
      </c>
    </row>
    <row r="5" spans="1:8" ht="21" customHeight="1" x14ac:dyDescent="0.2">
      <c r="A5" s="23" t="s">
        <v>5</v>
      </c>
      <c r="B5" s="10">
        <f>B6+B9+B15+B17</f>
        <v>15</v>
      </c>
      <c r="C5" s="11">
        <f t="shared" ref="C5:F5" si="1">C6+C9+C15+C17</f>
        <v>1.154613063</v>
      </c>
      <c r="D5" s="11">
        <f>D9</f>
        <v>7.5466520000000003E-4</v>
      </c>
      <c r="E5" s="11" t="s">
        <v>319</v>
      </c>
      <c r="F5" s="18">
        <f t="shared" si="1"/>
        <v>191.42000000000002</v>
      </c>
    </row>
    <row r="6" spans="1:8" ht="21" customHeight="1" x14ac:dyDescent="0.2">
      <c r="A6" s="25" t="s">
        <v>5</v>
      </c>
      <c r="B6" s="10">
        <f>SUM(B7:B8)</f>
        <v>2</v>
      </c>
      <c r="C6" s="11">
        <f>SUM(C7:C8)</f>
        <v>1.1401029089999999</v>
      </c>
      <c r="D6" s="11" t="s">
        <v>319</v>
      </c>
      <c r="E6" s="11" t="s">
        <v>319</v>
      </c>
      <c r="F6" s="18">
        <f t="shared" ref="F6" si="2">SUM(F7:F8)</f>
        <v>180</v>
      </c>
    </row>
    <row r="7" spans="1:8" ht="15" customHeight="1" x14ac:dyDescent="0.2">
      <c r="A7" s="26" t="s">
        <v>6</v>
      </c>
      <c r="B7" s="12">
        <v>1</v>
      </c>
      <c r="C7" s="13">
        <v>1.02909E-4</v>
      </c>
      <c r="D7" s="11" t="s">
        <v>319</v>
      </c>
      <c r="E7" s="11" t="s">
        <v>319</v>
      </c>
      <c r="F7" s="19" t="s">
        <v>319</v>
      </c>
    </row>
    <row r="8" spans="1:8" ht="15" customHeight="1" x14ac:dyDescent="0.2">
      <c r="A8" s="26" t="s">
        <v>7</v>
      </c>
      <c r="B8" s="12">
        <v>1</v>
      </c>
      <c r="C8" s="13">
        <v>1.1399999999999999</v>
      </c>
      <c r="D8" s="11" t="s">
        <v>319</v>
      </c>
      <c r="E8" s="11" t="s">
        <v>319</v>
      </c>
      <c r="F8" s="19">
        <v>180</v>
      </c>
    </row>
    <row r="9" spans="1:8" ht="21" customHeight="1" x14ac:dyDescent="0.2">
      <c r="A9" s="25" t="s">
        <v>8</v>
      </c>
      <c r="B9" s="10">
        <f>SUM(B10:B14)</f>
        <v>8</v>
      </c>
      <c r="C9" s="11">
        <f t="shared" ref="C9:D9" si="3">SUM(C10:C14)</f>
        <v>1.1971734E-2</v>
      </c>
      <c r="D9" s="11">
        <f t="shared" si="3"/>
        <v>7.5466520000000003E-4</v>
      </c>
      <c r="E9" s="11" t="s">
        <v>319</v>
      </c>
      <c r="F9" s="18">
        <f>SUM(F10:F14)</f>
        <v>8.1100000000000012</v>
      </c>
    </row>
    <row r="10" spans="1:8" ht="15" customHeight="1" x14ac:dyDescent="0.2">
      <c r="A10" s="26" t="s">
        <v>9</v>
      </c>
      <c r="B10" s="12">
        <v>1</v>
      </c>
      <c r="C10" s="13">
        <v>8.5757400000000005E-4</v>
      </c>
      <c r="D10" s="11" t="s">
        <v>319</v>
      </c>
      <c r="E10" s="11" t="s">
        <v>319</v>
      </c>
      <c r="F10" s="19">
        <v>0.06</v>
      </c>
    </row>
    <row r="11" spans="1:8" ht="15" customHeight="1" x14ac:dyDescent="0.2">
      <c r="A11" s="26" t="s">
        <v>10</v>
      </c>
      <c r="B11" s="12">
        <v>2</v>
      </c>
      <c r="C11" s="13">
        <v>1.7151500000000001E-4</v>
      </c>
      <c r="D11" s="13">
        <v>6.8606E-5</v>
      </c>
      <c r="E11" s="11" t="s">
        <v>319</v>
      </c>
      <c r="F11" s="19">
        <v>0.5</v>
      </c>
    </row>
    <row r="12" spans="1:8" ht="15" customHeight="1" x14ac:dyDescent="0.2">
      <c r="A12" s="26" t="s">
        <v>11</v>
      </c>
      <c r="B12" s="12">
        <v>2</v>
      </c>
      <c r="C12" s="13">
        <v>8.5757409999999996E-3</v>
      </c>
      <c r="D12" s="13">
        <v>6.860592E-4</v>
      </c>
      <c r="E12" s="11" t="s">
        <v>319</v>
      </c>
      <c r="F12" s="19">
        <v>5</v>
      </c>
    </row>
    <row r="13" spans="1:8" ht="15" customHeight="1" x14ac:dyDescent="0.2">
      <c r="A13" s="26" t="s">
        <v>12</v>
      </c>
      <c r="B13" s="12">
        <v>2</v>
      </c>
      <c r="C13" s="13">
        <v>6.5175600000000008E-4</v>
      </c>
      <c r="D13" s="11" t="s">
        <v>319</v>
      </c>
      <c r="E13" s="11" t="s">
        <v>319</v>
      </c>
      <c r="F13" s="19">
        <v>2.15</v>
      </c>
    </row>
    <row r="14" spans="1:8" ht="15" customHeight="1" x14ac:dyDescent="0.2">
      <c r="A14" s="26" t="s">
        <v>13</v>
      </c>
      <c r="B14" s="12">
        <v>1</v>
      </c>
      <c r="C14" s="13">
        <v>1.7151480000000001E-3</v>
      </c>
      <c r="D14" s="11" t="s">
        <v>319</v>
      </c>
      <c r="E14" s="11" t="s">
        <v>319</v>
      </c>
      <c r="F14" s="19">
        <v>0.4</v>
      </c>
    </row>
    <row r="15" spans="1:8" ht="21" customHeight="1" x14ac:dyDescent="0.2">
      <c r="A15" s="25" t="s">
        <v>14</v>
      </c>
      <c r="B15" s="10">
        <f>SUM(B16)</f>
        <v>2</v>
      </c>
      <c r="C15" s="11">
        <f t="shared" ref="C15:F15" si="4">SUM(C16)</f>
        <v>2.0581779999999999E-3</v>
      </c>
      <c r="D15" s="11" t="s">
        <v>319</v>
      </c>
      <c r="E15" s="11" t="s">
        <v>319</v>
      </c>
      <c r="F15" s="18">
        <f t="shared" si="4"/>
        <v>3.25</v>
      </c>
    </row>
    <row r="16" spans="1:8" ht="15" customHeight="1" x14ac:dyDescent="0.2">
      <c r="A16" s="26" t="s">
        <v>15</v>
      </c>
      <c r="B16" s="12">
        <v>2</v>
      </c>
      <c r="C16" s="13">
        <v>2.0581779999999999E-3</v>
      </c>
      <c r="D16" s="11" t="s">
        <v>319</v>
      </c>
      <c r="E16" s="11" t="s">
        <v>319</v>
      </c>
      <c r="F16" s="19">
        <v>3.25</v>
      </c>
    </row>
    <row r="17" spans="1:6" ht="21" customHeight="1" x14ac:dyDescent="0.2">
      <c r="A17" s="25" t="s">
        <v>16</v>
      </c>
      <c r="B17" s="10">
        <f>SUM(B18:B20)</f>
        <v>3</v>
      </c>
      <c r="C17" s="11">
        <f t="shared" ref="C17:F17" si="5">SUM(C18:C20)</f>
        <v>4.8024199999999997E-4</v>
      </c>
      <c r="D17" s="11" t="s">
        <v>319</v>
      </c>
      <c r="E17" s="11" t="s">
        <v>319</v>
      </c>
      <c r="F17" s="18">
        <f t="shared" si="5"/>
        <v>6.0000000000000005E-2</v>
      </c>
    </row>
    <row r="18" spans="1:6" ht="15" customHeight="1" x14ac:dyDescent="0.2">
      <c r="A18" s="26" t="s">
        <v>279</v>
      </c>
      <c r="B18" s="12">
        <v>1</v>
      </c>
      <c r="C18" s="13">
        <v>3.4303E-5</v>
      </c>
      <c r="D18" s="11" t="s">
        <v>319</v>
      </c>
      <c r="E18" s="11" t="s">
        <v>319</v>
      </c>
      <c r="F18" s="19">
        <v>0.01</v>
      </c>
    </row>
    <row r="19" spans="1:6" ht="15" customHeight="1" x14ac:dyDescent="0.2">
      <c r="A19" s="26" t="s">
        <v>17</v>
      </c>
      <c r="B19" s="12">
        <v>1</v>
      </c>
      <c r="C19" s="13">
        <v>2.74424E-4</v>
      </c>
      <c r="D19" s="11" t="s">
        <v>319</v>
      </c>
      <c r="E19" s="11" t="s">
        <v>319</v>
      </c>
      <c r="F19" s="19" t="s">
        <v>319</v>
      </c>
    </row>
    <row r="20" spans="1:6" ht="15" customHeight="1" x14ac:dyDescent="0.2">
      <c r="A20" s="26" t="s">
        <v>18</v>
      </c>
      <c r="B20" s="12">
        <v>1</v>
      </c>
      <c r="C20" s="13">
        <v>1.7151499999999999E-4</v>
      </c>
      <c r="D20" s="11" t="s">
        <v>319</v>
      </c>
      <c r="E20" s="11" t="s">
        <v>319</v>
      </c>
      <c r="F20" s="19">
        <v>0.05</v>
      </c>
    </row>
    <row r="21" spans="1:6" ht="21" customHeight="1" x14ac:dyDescent="0.2">
      <c r="A21" s="23" t="s">
        <v>19</v>
      </c>
      <c r="B21" s="10">
        <f>B22+B28+B39+B47+B49+B52</f>
        <v>230</v>
      </c>
      <c r="C21" s="11">
        <f t="shared" ref="C21:F21" si="6">C22+C28+C39+C47+C49+C52</f>
        <v>0.73791576900000011</v>
      </c>
      <c r="D21" s="11">
        <f>D28+D39+D49+D52</f>
        <v>1.4142646233333334E-2</v>
      </c>
      <c r="E21" s="11" t="s">
        <v>319</v>
      </c>
      <c r="F21" s="18">
        <f t="shared" si="6"/>
        <v>73.313999999999993</v>
      </c>
    </row>
    <row r="22" spans="1:6" ht="21" customHeight="1" x14ac:dyDescent="0.2">
      <c r="A22" s="25" t="s">
        <v>20</v>
      </c>
      <c r="B22" s="10">
        <f>SUM(B23:B27)</f>
        <v>7</v>
      </c>
      <c r="C22" s="11">
        <f t="shared" ref="C22:F22" si="7">SUM(C23:C27)</f>
        <v>5.2140510000000008E-3</v>
      </c>
      <c r="D22" s="11" t="s">
        <v>319</v>
      </c>
      <c r="E22" s="11" t="s">
        <v>319</v>
      </c>
      <c r="F22" s="18">
        <f t="shared" si="7"/>
        <v>3.3300000000000005</v>
      </c>
    </row>
    <row r="23" spans="1:6" ht="15" customHeight="1" x14ac:dyDescent="0.2">
      <c r="A23" s="26" t="s">
        <v>280</v>
      </c>
      <c r="B23" s="12">
        <v>2</v>
      </c>
      <c r="C23" s="13">
        <v>3.6361140000000002E-3</v>
      </c>
      <c r="D23" s="11" t="s">
        <v>319</v>
      </c>
      <c r="E23" s="11" t="s">
        <v>319</v>
      </c>
      <c r="F23" s="19">
        <v>1.7</v>
      </c>
    </row>
    <row r="24" spans="1:6" ht="15" customHeight="1" x14ac:dyDescent="0.2">
      <c r="A24" s="26" t="s">
        <v>21</v>
      </c>
      <c r="B24" s="12">
        <v>1</v>
      </c>
      <c r="C24" s="13">
        <v>3.4302999999999997E-4</v>
      </c>
      <c r="D24" s="11" t="s">
        <v>319</v>
      </c>
      <c r="E24" s="11" t="s">
        <v>319</v>
      </c>
      <c r="F24" s="19">
        <v>1</v>
      </c>
    </row>
    <row r="25" spans="1:6" ht="15" customHeight="1" x14ac:dyDescent="0.2">
      <c r="A25" s="26" t="s">
        <v>22</v>
      </c>
      <c r="B25" s="12">
        <v>2</v>
      </c>
      <c r="C25" s="13">
        <v>7.5466500000000007E-4</v>
      </c>
      <c r="D25" s="11" t="s">
        <v>319</v>
      </c>
      <c r="E25" s="11" t="s">
        <v>319</v>
      </c>
      <c r="F25" s="19">
        <v>0.43</v>
      </c>
    </row>
    <row r="26" spans="1:6" ht="15" customHeight="1" x14ac:dyDescent="0.2">
      <c r="A26" s="26" t="s">
        <v>23</v>
      </c>
      <c r="B26" s="12">
        <v>1</v>
      </c>
      <c r="C26" s="13">
        <v>3.4302999999999997E-4</v>
      </c>
      <c r="D26" s="11" t="s">
        <v>319</v>
      </c>
      <c r="E26" s="11" t="s">
        <v>319</v>
      </c>
      <c r="F26" s="19">
        <v>0.1</v>
      </c>
    </row>
    <row r="27" spans="1:6" ht="15" customHeight="1" x14ac:dyDescent="0.2">
      <c r="A27" s="26" t="s">
        <v>24</v>
      </c>
      <c r="B27" s="12">
        <v>1</v>
      </c>
      <c r="C27" s="13">
        <v>1.37212E-4</v>
      </c>
      <c r="D27" s="11" t="s">
        <v>319</v>
      </c>
      <c r="E27" s="11" t="s">
        <v>319</v>
      </c>
      <c r="F27" s="19">
        <v>0.1</v>
      </c>
    </row>
    <row r="28" spans="1:6" ht="21" customHeight="1" x14ac:dyDescent="0.2">
      <c r="A28" s="25" t="s">
        <v>25</v>
      </c>
      <c r="B28" s="10">
        <f>SUM(B29:B38)</f>
        <v>128</v>
      </c>
      <c r="C28" s="11">
        <f t="shared" ref="C28:F28" si="8">SUM(C29:C38)</f>
        <v>0.63236280000000011</v>
      </c>
      <c r="D28" s="11">
        <f>SUM(D29:D38)</f>
        <v>3.4064224833333335E-3</v>
      </c>
      <c r="E28" s="11" t="s">
        <v>319</v>
      </c>
      <c r="F28" s="18">
        <f t="shared" si="8"/>
        <v>33.098999999999997</v>
      </c>
    </row>
    <row r="29" spans="1:6" ht="15" customHeight="1" x14ac:dyDescent="0.2">
      <c r="A29" s="26" t="s">
        <v>281</v>
      </c>
      <c r="B29" s="12">
        <v>16</v>
      </c>
      <c r="C29" s="13">
        <v>1.7546652999999999E-2</v>
      </c>
      <c r="D29" s="13">
        <v>1.02909E-4</v>
      </c>
      <c r="E29" s="11" t="s">
        <v>319</v>
      </c>
      <c r="F29" s="19">
        <v>5.1630000000000003</v>
      </c>
    </row>
    <row r="30" spans="1:6" ht="15" customHeight="1" x14ac:dyDescent="0.2">
      <c r="A30" s="26" t="s">
        <v>26</v>
      </c>
      <c r="B30" s="12">
        <v>13</v>
      </c>
      <c r="C30" s="13">
        <v>6.311746E-3</v>
      </c>
      <c r="D30" s="13">
        <v>7.5466548333333328E-4</v>
      </c>
      <c r="E30" s="11" t="s">
        <v>319</v>
      </c>
      <c r="F30" s="19">
        <v>3.3599999999999994</v>
      </c>
    </row>
    <row r="31" spans="1:6" ht="15" customHeight="1" x14ac:dyDescent="0.2">
      <c r="A31" s="26" t="s">
        <v>27</v>
      </c>
      <c r="B31" s="12">
        <v>6</v>
      </c>
      <c r="C31" s="13">
        <v>3.4302969999999997E-3</v>
      </c>
      <c r="D31" s="11" t="s">
        <v>319</v>
      </c>
      <c r="E31" s="11" t="s">
        <v>319</v>
      </c>
      <c r="F31" s="19">
        <v>0.6</v>
      </c>
    </row>
    <row r="32" spans="1:6" ht="15" customHeight="1" x14ac:dyDescent="0.2">
      <c r="A32" s="26" t="s">
        <v>28</v>
      </c>
      <c r="B32" s="12">
        <v>5</v>
      </c>
      <c r="C32" s="13">
        <v>3.0872679999999998E-3</v>
      </c>
      <c r="D32" s="11" t="s">
        <v>319</v>
      </c>
      <c r="E32" s="11" t="s">
        <v>319</v>
      </c>
      <c r="F32" s="19">
        <v>1.32</v>
      </c>
    </row>
    <row r="33" spans="1:6" ht="15" customHeight="1" x14ac:dyDescent="0.2">
      <c r="A33" s="26" t="s">
        <v>29</v>
      </c>
      <c r="B33" s="12">
        <v>4</v>
      </c>
      <c r="C33" s="13">
        <v>1.9895720000000002E-3</v>
      </c>
      <c r="D33" s="11" t="s">
        <v>319</v>
      </c>
      <c r="E33" s="11" t="s">
        <v>319</v>
      </c>
      <c r="F33" s="19">
        <v>0.13</v>
      </c>
    </row>
    <row r="34" spans="1:6" ht="15" customHeight="1" x14ac:dyDescent="0.2">
      <c r="A34" s="26" t="s">
        <v>30</v>
      </c>
      <c r="B34" s="12">
        <v>17</v>
      </c>
      <c r="C34" s="13">
        <v>3.3618277000000002E-2</v>
      </c>
      <c r="D34" s="13">
        <v>2.0000000000000005E-3</v>
      </c>
      <c r="E34" s="11" t="s">
        <v>319</v>
      </c>
      <c r="F34" s="19">
        <v>5.6899999999999995</v>
      </c>
    </row>
    <row r="35" spans="1:6" ht="15" customHeight="1" x14ac:dyDescent="0.2">
      <c r="A35" s="26" t="s">
        <v>31</v>
      </c>
      <c r="B35" s="12">
        <v>18</v>
      </c>
      <c r="C35" s="13">
        <v>1.0976949999999999E-2</v>
      </c>
      <c r="D35" s="13">
        <v>2.4012099999999999E-4</v>
      </c>
      <c r="E35" s="11" t="s">
        <v>319</v>
      </c>
      <c r="F35" s="19">
        <v>2.62</v>
      </c>
    </row>
    <row r="36" spans="1:6" ht="15" customHeight="1" x14ac:dyDescent="0.2">
      <c r="A36" s="26" t="s">
        <v>32</v>
      </c>
      <c r="B36" s="12">
        <v>21</v>
      </c>
      <c r="C36" s="13">
        <v>8.3699260000000015E-3</v>
      </c>
      <c r="D36" s="13">
        <v>1.7151499999999999E-4</v>
      </c>
      <c r="E36" s="11" t="s">
        <v>319</v>
      </c>
      <c r="F36" s="19">
        <v>3.08</v>
      </c>
    </row>
    <row r="37" spans="1:6" ht="15" customHeight="1" x14ac:dyDescent="0.2">
      <c r="A37" s="26" t="s">
        <v>33</v>
      </c>
      <c r="B37" s="12">
        <v>21</v>
      </c>
      <c r="C37" s="13">
        <v>2.4596600999999996E-2</v>
      </c>
      <c r="D37" s="13">
        <v>1.37212E-4</v>
      </c>
      <c r="E37" s="11" t="s">
        <v>319</v>
      </c>
      <c r="F37" s="19">
        <v>3.3559999999999994</v>
      </c>
    </row>
    <row r="38" spans="1:6" ht="15" customHeight="1" x14ac:dyDescent="0.2">
      <c r="A38" s="26" t="s">
        <v>34</v>
      </c>
      <c r="B38" s="12">
        <v>7</v>
      </c>
      <c r="C38" s="13">
        <v>0.5224355100000001</v>
      </c>
      <c r="D38" s="11" t="s">
        <v>319</v>
      </c>
      <c r="E38" s="11" t="s">
        <v>319</v>
      </c>
      <c r="F38" s="19">
        <v>7.78</v>
      </c>
    </row>
    <row r="39" spans="1:6" ht="21" customHeight="1" x14ac:dyDescent="0.2">
      <c r="A39" s="25" t="s">
        <v>35</v>
      </c>
      <c r="B39" s="10">
        <f>SUM(B40:B46)</f>
        <v>13</v>
      </c>
      <c r="C39" s="11">
        <f t="shared" ref="C39:F39" si="9">SUM(C40:C46)</f>
        <v>3.2520581E-2</v>
      </c>
      <c r="D39" s="11">
        <f t="shared" si="9"/>
        <v>4.1157519499999996E-3</v>
      </c>
      <c r="E39" s="11" t="s">
        <v>319</v>
      </c>
      <c r="F39" s="18">
        <f t="shared" si="9"/>
        <v>10.4</v>
      </c>
    </row>
    <row r="40" spans="1:6" ht="15" customHeight="1" x14ac:dyDescent="0.2">
      <c r="A40" s="26" t="s">
        <v>282</v>
      </c>
      <c r="B40" s="12">
        <v>2</v>
      </c>
      <c r="C40" s="13">
        <v>2.9157520000000002E-3</v>
      </c>
      <c r="D40" s="13">
        <v>6.860592E-4</v>
      </c>
      <c r="E40" s="11" t="s">
        <v>319</v>
      </c>
      <c r="F40" s="19">
        <v>3</v>
      </c>
    </row>
    <row r="41" spans="1:6" ht="15" customHeight="1" x14ac:dyDescent="0.2">
      <c r="A41" s="26" t="s">
        <v>36</v>
      </c>
      <c r="B41" s="12">
        <v>5</v>
      </c>
      <c r="C41" s="13">
        <v>2.2915752000000001E-2</v>
      </c>
      <c r="D41" s="13">
        <v>1.1999999999999999E-3</v>
      </c>
      <c r="E41" s="11" t="s">
        <v>319</v>
      </c>
      <c r="F41" s="19">
        <v>1.9</v>
      </c>
    </row>
    <row r="42" spans="1:6" ht="15" customHeight="1" x14ac:dyDescent="0.2">
      <c r="A42" s="26" t="s">
        <v>37</v>
      </c>
      <c r="B42" s="12">
        <v>1</v>
      </c>
      <c r="C42" s="13">
        <v>6.8605900000000004E-4</v>
      </c>
      <c r="D42" s="13">
        <v>1.7151475000000001E-4</v>
      </c>
      <c r="E42" s="11" t="s">
        <v>319</v>
      </c>
      <c r="F42" s="19">
        <v>0.15</v>
      </c>
    </row>
    <row r="43" spans="1:6" ht="15" customHeight="1" x14ac:dyDescent="0.2">
      <c r="A43" s="26" t="s">
        <v>38</v>
      </c>
      <c r="B43" s="12">
        <v>1</v>
      </c>
      <c r="C43" s="13">
        <v>1.029089E-3</v>
      </c>
      <c r="D43" s="11" t="s">
        <v>319</v>
      </c>
      <c r="E43" s="11" t="s">
        <v>319</v>
      </c>
      <c r="F43" s="19">
        <v>4</v>
      </c>
    </row>
    <row r="44" spans="1:6" ht="15" customHeight="1" x14ac:dyDescent="0.2">
      <c r="A44" s="26" t="s">
        <v>39</v>
      </c>
      <c r="B44" s="12">
        <v>2</v>
      </c>
      <c r="C44" s="13">
        <v>2.7442370000000001E-3</v>
      </c>
      <c r="D44" s="13">
        <v>2.0581779999999999E-3</v>
      </c>
      <c r="E44" s="11" t="s">
        <v>319</v>
      </c>
      <c r="F44" s="19">
        <v>1</v>
      </c>
    </row>
    <row r="45" spans="1:6" ht="15" customHeight="1" x14ac:dyDescent="0.2">
      <c r="A45" s="26" t="s">
        <v>40</v>
      </c>
      <c r="B45" s="12">
        <v>1</v>
      </c>
      <c r="C45" s="13">
        <v>5.1454400000000003E-4</v>
      </c>
      <c r="D45" s="11" t="s">
        <v>319</v>
      </c>
      <c r="E45" s="11" t="s">
        <v>319</v>
      </c>
      <c r="F45" s="19">
        <v>0.1</v>
      </c>
    </row>
    <row r="46" spans="1:6" ht="15" customHeight="1" x14ac:dyDescent="0.2">
      <c r="A46" s="26" t="s">
        <v>41</v>
      </c>
      <c r="B46" s="12">
        <v>1</v>
      </c>
      <c r="C46" s="13">
        <v>1.7151480000000001E-3</v>
      </c>
      <c r="D46" s="11" t="s">
        <v>319</v>
      </c>
      <c r="E46" s="11" t="s">
        <v>319</v>
      </c>
      <c r="F46" s="19">
        <v>0.25</v>
      </c>
    </row>
    <row r="47" spans="1:6" ht="21" customHeight="1" x14ac:dyDescent="0.2">
      <c r="A47" s="25" t="s">
        <v>42</v>
      </c>
      <c r="B47" s="10">
        <f>SUM(B48)</f>
        <v>1</v>
      </c>
      <c r="C47" s="11">
        <f t="shared" ref="C47:F47" si="10">SUM(C48)</f>
        <v>1.02909E-4</v>
      </c>
      <c r="D47" s="11" t="s">
        <v>319</v>
      </c>
      <c r="E47" s="11" t="s">
        <v>319</v>
      </c>
      <c r="F47" s="18">
        <f t="shared" si="10"/>
        <v>0.03</v>
      </c>
    </row>
    <row r="48" spans="1:6" ht="15" customHeight="1" x14ac:dyDescent="0.2">
      <c r="A48" s="26" t="s">
        <v>43</v>
      </c>
      <c r="B48" s="12">
        <v>1</v>
      </c>
      <c r="C48" s="13">
        <v>1.02909E-4</v>
      </c>
      <c r="D48" s="11" t="s">
        <v>319</v>
      </c>
      <c r="E48" s="11" t="s">
        <v>319</v>
      </c>
      <c r="F48" s="19">
        <v>0.03</v>
      </c>
    </row>
    <row r="49" spans="1:6" ht="21" customHeight="1" x14ac:dyDescent="0.2">
      <c r="A49" s="25" t="s">
        <v>44</v>
      </c>
      <c r="B49" s="10">
        <f>SUM(B50:B51)</f>
        <v>5</v>
      </c>
      <c r="C49" s="11">
        <f t="shared" ref="C49:F49" si="11">SUM(C50:C51)</f>
        <v>3.7733270000000004E-3</v>
      </c>
      <c r="D49" s="11">
        <f t="shared" si="11"/>
        <v>6.8606E-5</v>
      </c>
      <c r="E49" s="11" t="s">
        <v>319</v>
      </c>
      <c r="F49" s="18">
        <f t="shared" si="11"/>
        <v>0.68</v>
      </c>
    </row>
    <row r="50" spans="1:6" ht="15" customHeight="1" x14ac:dyDescent="0.2">
      <c r="A50" s="26" t="s">
        <v>283</v>
      </c>
      <c r="B50" s="12">
        <v>2</v>
      </c>
      <c r="C50" s="13">
        <v>2.74424E-4</v>
      </c>
      <c r="D50" s="13">
        <v>6.8606E-5</v>
      </c>
      <c r="E50" s="11" t="s">
        <v>319</v>
      </c>
      <c r="F50" s="19" t="s">
        <v>319</v>
      </c>
    </row>
    <row r="51" spans="1:6" ht="15" customHeight="1" x14ac:dyDescent="0.2">
      <c r="A51" s="26" t="s">
        <v>45</v>
      </c>
      <c r="B51" s="12">
        <v>3</v>
      </c>
      <c r="C51" s="13">
        <v>3.4989030000000003E-3</v>
      </c>
      <c r="D51" s="11" t="s">
        <v>319</v>
      </c>
      <c r="E51" s="11" t="s">
        <v>319</v>
      </c>
      <c r="F51" s="19">
        <v>0.68</v>
      </c>
    </row>
    <row r="52" spans="1:6" ht="21" customHeight="1" x14ac:dyDescent="0.2">
      <c r="A52" s="25" t="s">
        <v>46</v>
      </c>
      <c r="B52" s="10">
        <f>SUM(B53:B64)</f>
        <v>76</v>
      </c>
      <c r="C52" s="11">
        <f t="shared" ref="C52:F52" si="12">SUM(C53:C64)</f>
        <v>6.3942101000000001E-2</v>
      </c>
      <c r="D52" s="11">
        <f t="shared" si="12"/>
        <v>6.5518658000000007E-3</v>
      </c>
      <c r="E52" s="11" t="s">
        <v>319</v>
      </c>
      <c r="F52" s="18">
        <f t="shared" si="12"/>
        <v>25.774999999999999</v>
      </c>
    </row>
    <row r="53" spans="1:6" ht="15" customHeight="1" x14ac:dyDescent="0.2">
      <c r="A53" s="26" t="s">
        <v>284</v>
      </c>
      <c r="B53" s="12">
        <v>10</v>
      </c>
      <c r="C53" s="13">
        <v>4.5965980000000004E-3</v>
      </c>
      <c r="D53" s="11" t="s">
        <v>319</v>
      </c>
      <c r="E53" s="11" t="s">
        <v>319</v>
      </c>
      <c r="F53" s="19">
        <v>1.5000000000000002</v>
      </c>
    </row>
    <row r="54" spans="1:6" ht="15" customHeight="1" x14ac:dyDescent="0.2">
      <c r="A54" s="26" t="s">
        <v>47</v>
      </c>
      <c r="B54" s="12">
        <v>2</v>
      </c>
      <c r="C54" s="13">
        <v>2.4012099999999999E-4</v>
      </c>
      <c r="D54" s="11" t="s">
        <v>319</v>
      </c>
      <c r="E54" s="11" t="s">
        <v>319</v>
      </c>
      <c r="F54" s="19">
        <v>0.08</v>
      </c>
    </row>
    <row r="55" spans="1:6" ht="15" customHeight="1" x14ac:dyDescent="0.2">
      <c r="A55" s="26" t="s">
        <v>19</v>
      </c>
      <c r="B55" s="12">
        <v>3</v>
      </c>
      <c r="C55" s="13">
        <v>2.4012099999999999E-4</v>
      </c>
      <c r="D55" s="11" t="s">
        <v>319</v>
      </c>
      <c r="E55" s="11" t="s">
        <v>319</v>
      </c>
      <c r="F55" s="19">
        <v>2.9999999999999995E-2</v>
      </c>
    </row>
    <row r="56" spans="1:6" ht="15" customHeight="1" x14ac:dyDescent="0.2">
      <c r="A56" s="26" t="s">
        <v>48</v>
      </c>
      <c r="B56" s="12">
        <v>2</v>
      </c>
      <c r="C56" s="13">
        <v>6.8605900000000004E-4</v>
      </c>
      <c r="D56" s="11" t="s">
        <v>319</v>
      </c>
      <c r="E56" s="11" t="s">
        <v>319</v>
      </c>
      <c r="F56" s="19">
        <v>0.55000000000000004</v>
      </c>
    </row>
    <row r="57" spans="1:6" ht="15" customHeight="1" x14ac:dyDescent="0.2">
      <c r="A57" s="26" t="s">
        <v>49</v>
      </c>
      <c r="B57" s="12">
        <v>6</v>
      </c>
      <c r="C57" s="13">
        <v>4.9739299999999997E-3</v>
      </c>
      <c r="D57" s="11" t="s">
        <v>319</v>
      </c>
      <c r="E57" s="11" t="s">
        <v>319</v>
      </c>
      <c r="F57" s="19">
        <v>3.45</v>
      </c>
    </row>
    <row r="58" spans="1:6" ht="15" customHeight="1" x14ac:dyDescent="0.2">
      <c r="A58" s="26" t="s">
        <v>50</v>
      </c>
      <c r="B58" s="12">
        <v>9</v>
      </c>
      <c r="C58" s="13">
        <v>1.8866640000000001E-3</v>
      </c>
      <c r="D58" s="11" t="s">
        <v>319</v>
      </c>
      <c r="E58" s="11" t="s">
        <v>319</v>
      </c>
      <c r="F58" s="19">
        <v>0.47500000000000009</v>
      </c>
    </row>
    <row r="59" spans="1:6" ht="15" customHeight="1" x14ac:dyDescent="0.2">
      <c r="A59" s="26" t="s">
        <v>51</v>
      </c>
      <c r="B59" s="12">
        <v>6</v>
      </c>
      <c r="C59" s="13">
        <v>4.1506580000000006E-3</v>
      </c>
      <c r="D59" s="13">
        <v>1.4064215000000001E-3</v>
      </c>
      <c r="E59" s="11" t="s">
        <v>319</v>
      </c>
      <c r="F59" s="19">
        <v>1.19</v>
      </c>
    </row>
    <row r="60" spans="1:6" ht="15" customHeight="1" x14ac:dyDescent="0.2">
      <c r="A60" s="26" t="s">
        <v>52</v>
      </c>
      <c r="B60" s="12">
        <v>13</v>
      </c>
      <c r="C60" s="13">
        <v>3.2897915999999999E-2</v>
      </c>
      <c r="D60" s="13">
        <v>3.4302964999999999E-3</v>
      </c>
      <c r="E60" s="11" t="s">
        <v>319</v>
      </c>
      <c r="F60" s="19">
        <v>14.530000000000001</v>
      </c>
    </row>
    <row r="61" spans="1:6" ht="15" customHeight="1" x14ac:dyDescent="0.2">
      <c r="A61" s="26" t="s">
        <v>53</v>
      </c>
      <c r="B61" s="12">
        <v>1</v>
      </c>
      <c r="C61" s="13">
        <v>3.4303E-5</v>
      </c>
      <c r="D61" s="11" t="s">
        <v>319</v>
      </c>
      <c r="E61" s="11" t="s">
        <v>319</v>
      </c>
      <c r="F61" s="19">
        <v>0.01</v>
      </c>
    </row>
    <row r="62" spans="1:6" ht="15" customHeight="1" x14ac:dyDescent="0.2">
      <c r="A62" s="26" t="s">
        <v>54</v>
      </c>
      <c r="B62" s="12">
        <v>1</v>
      </c>
      <c r="C62" s="13">
        <v>6.8605900000000004E-4</v>
      </c>
      <c r="D62" s="11" t="s">
        <v>319</v>
      </c>
      <c r="E62" s="11" t="s">
        <v>319</v>
      </c>
      <c r="F62" s="19">
        <v>0.4</v>
      </c>
    </row>
    <row r="63" spans="1:6" ht="15" customHeight="1" x14ac:dyDescent="0.2">
      <c r="A63" s="26" t="s">
        <v>55</v>
      </c>
      <c r="B63" s="12">
        <v>16</v>
      </c>
      <c r="C63" s="13">
        <v>9.7420430000000006E-3</v>
      </c>
      <c r="D63" s="13">
        <v>6.8605900000000015E-4</v>
      </c>
      <c r="E63" s="11" t="s">
        <v>319</v>
      </c>
      <c r="F63" s="19">
        <v>2.6100000000000003</v>
      </c>
    </row>
    <row r="64" spans="1:6" ht="15" customHeight="1" x14ac:dyDescent="0.2">
      <c r="A64" s="26" t="s">
        <v>56</v>
      </c>
      <c r="B64" s="12">
        <v>7</v>
      </c>
      <c r="C64" s="13">
        <v>3.8076290000000003E-3</v>
      </c>
      <c r="D64" s="13">
        <v>1.0290888000000001E-3</v>
      </c>
      <c r="E64" s="11" t="s">
        <v>319</v>
      </c>
      <c r="F64" s="19">
        <v>0.95</v>
      </c>
    </row>
    <row r="65" spans="1:6" ht="21" customHeight="1" x14ac:dyDescent="0.2">
      <c r="A65" s="23" t="s">
        <v>57</v>
      </c>
      <c r="B65" s="10">
        <f>B66+B74+B77+B80+B82</f>
        <v>32</v>
      </c>
      <c r="C65" s="11">
        <f t="shared" ref="C65" si="13">C66+C74+C77+C80+C82</f>
        <v>0.16780324099999999</v>
      </c>
      <c r="D65" s="11">
        <f>D66+D74+D77+D80</f>
        <v>1.3533206000000001E-2</v>
      </c>
      <c r="E65" s="11" t="s">
        <v>319</v>
      </c>
      <c r="F65" s="18">
        <f>F66+F77+F80+F82</f>
        <v>22.042999999999996</v>
      </c>
    </row>
    <row r="66" spans="1:6" ht="21" customHeight="1" x14ac:dyDescent="0.2">
      <c r="A66" s="25" t="s">
        <v>57</v>
      </c>
      <c r="B66" s="10">
        <f>SUM(B67:B73)</f>
        <v>25</v>
      </c>
      <c r="C66" s="11">
        <f t="shared" ref="C66:F66" si="14">SUM(C67:C73)</f>
        <v>0.151765919</v>
      </c>
      <c r="D66" s="11">
        <f t="shared" si="14"/>
        <v>5.8315099999999996E-4</v>
      </c>
      <c r="E66" s="11" t="s">
        <v>319</v>
      </c>
      <c r="F66" s="18">
        <f t="shared" si="14"/>
        <v>21.502999999999997</v>
      </c>
    </row>
    <row r="67" spans="1:6" ht="15" customHeight="1" x14ac:dyDescent="0.2">
      <c r="A67" s="26" t="s">
        <v>58</v>
      </c>
      <c r="B67" s="12">
        <v>4</v>
      </c>
      <c r="C67" s="13">
        <v>1.4407249999999999E-3</v>
      </c>
      <c r="D67" s="11" t="s">
        <v>319</v>
      </c>
      <c r="E67" s="11" t="s">
        <v>319</v>
      </c>
      <c r="F67" s="19">
        <v>2.12</v>
      </c>
    </row>
    <row r="68" spans="1:6" ht="15" customHeight="1" x14ac:dyDescent="0.2">
      <c r="A68" s="26" t="s">
        <v>59</v>
      </c>
      <c r="B68" s="12">
        <v>9</v>
      </c>
      <c r="C68" s="13">
        <v>2.6551866999999996E-2</v>
      </c>
      <c r="D68" s="13">
        <v>5.8315099999999996E-4</v>
      </c>
      <c r="E68" s="11" t="s">
        <v>319</v>
      </c>
      <c r="F68" s="19">
        <v>2.4900000000000002</v>
      </c>
    </row>
    <row r="69" spans="1:6" ht="15" customHeight="1" x14ac:dyDescent="0.2">
      <c r="A69" s="26" t="s">
        <v>60</v>
      </c>
      <c r="B69" s="12">
        <v>2</v>
      </c>
      <c r="C69" s="13">
        <v>1.7151500000000001E-4</v>
      </c>
      <c r="D69" s="11" t="s">
        <v>319</v>
      </c>
      <c r="E69" s="11" t="s">
        <v>319</v>
      </c>
      <c r="F69" s="19">
        <v>0.153</v>
      </c>
    </row>
    <row r="70" spans="1:6" ht="15" customHeight="1" x14ac:dyDescent="0.2">
      <c r="A70" s="26" t="s">
        <v>61</v>
      </c>
      <c r="B70" s="12">
        <v>5</v>
      </c>
      <c r="C70" s="13">
        <v>0.12250411699999998</v>
      </c>
      <c r="D70" s="11" t="s">
        <v>319</v>
      </c>
      <c r="E70" s="11" t="s">
        <v>319</v>
      </c>
      <c r="F70" s="19">
        <v>16.549999999999997</v>
      </c>
    </row>
    <row r="71" spans="1:6" ht="15" customHeight="1" x14ac:dyDescent="0.2">
      <c r="A71" s="26" t="s">
        <v>62</v>
      </c>
      <c r="B71" s="12">
        <v>1</v>
      </c>
      <c r="C71" s="13">
        <v>2.74424E-4</v>
      </c>
      <c r="D71" s="11" t="s">
        <v>319</v>
      </c>
      <c r="E71" s="11" t="s">
        <v>319</v>
      </c>
      <c r="F71" s="19">
        <v>7.0000000000000007E-2</v>
      </c>
    </row>
    <row r="72" spans="1:6" ht="15" customHeight="1" x14ac:dyDescent="0.2">
      <c r="A72" s="26" t="s">
        <v>63</v>
      </c>
      <c r="B72" s="12">
        <v>3</v>
      </c>
      <c r="C72" s="13">
        <v>7.8896800000000013E-4</v>
      </c>
      <c r="D72" s="11" t="s">
        <v>319</v>
      </c>
      <c r="E72" s="11" t="s">
        <v>319</v>
      </c>
      <c r="F72" s="19">
        <v>0.12</v>
      </c>
    </row>
    <row r="73" spans="1:6" ht="15" customHeight="1" x14ac:dyDescent="0.2">
      <c r="A73" s="26" t="s">
        <v>64</v>
      </c>
      <c r="B73" s="12">
        <v>1</v>
      </c>
      <c r="C73" s="13">
        <v>3.4303E-5</v>
      </c>
      <c r="D73" s="11" t="s">
        <v>319</v>
      </c>
      <c r="E73" s="11" t="s">
        <v>319</v>
      </c>
      <c r="F73" s="19" t="s">
        <v>319</v>
      </c>
    </row>
    <row r="74" spans="1:6" ht="21" customHeight="1" x14ac:dyDescent="0.2">
      <c r="A74" s="25" t="s">
        <v>65</v>
      </c>
      <c r="B74" s="10">
        <f>SUM(B75:B76)</f>
        <v>2</v>
      </c>
      <c r="C74" s="11">
        <f t="shared" ref="C74:D74" si="15">SUM(C75:C76)</f>
        <v>1.2744237E-2</v>
      </c>
      <c r="D74" s="11">
        <f t="shared" si="15"/>
        <v>1.2744237E-2</v>
      </c>
      <c r="E74" s="11" t="s">
        <v>319</v>
      </c>
      <c r="F74" s="19" t="s">
        <v>319</v>
      </c>
    </row>
    <row r="75" spans="1:6" ht="15" customHeight="1" x14ac:dyDescent="0.2">
      <c r="A75" s="26" t="s">
        <v>66</v>
      </c>
      <c r="B75" s="12">
        <v>1</v>
      </c>
      <c r="C75" s="13">
        <v>2.7442370000000001E-3</v>
      </c>
      <c r="D75" s="13">
        <v>2.7442370000000001E-3</v>
      </c>
      <c r="E75" s="11" t="s">
        <v>319</v>
      </c>
      <c r="F75" s="19" t="s">
        <v>319</v>
      </c>
    </row>
    <row r="76" spans="1:6" ht="15" customHeight="1" x14ac:dyDescent="0.2">
      <c r="A76" s="26" t="s">
        <v>67</v>
      </c>
      <c r="B76" s="12">
        <v>1</v>
      </c>
      <c r="C76" s="13">
        <v>0.01</v>
      </c>
      <c r="D76" s="13">
        <v>0.01</v>
      </c>
      <c r="E76" s="11" t="s">
        <v>319</v>
      </c>
      <c r="F76" s="19" t="s">
        <v>319</v>
      </c>
    </row>
    <row r="77" spans="1:6" ht="21" customHeight="1" x14ac:dyDescent="0.2">
      <c r="A77" s="25" t="s">
        <v>68</v>
      </c>
      <c r="B77" s="10">
        <f>SUM(B78:B79)</f>
        <v>3</v>
      </c>
      <c r="C77" s="11">
        <f t="shared" ref="C77:F77" si="16">SUM(C78:C79)</f>
        <v>2.6070249999999998E-3</v>
      </c>
      <c r="D77" s="11">
        <f t="shared" si="16"/>
        <v>3.4303E-5</v>
      </c>
      <c r="E77" s="11" t="s">
        <v>319</v>
      </c>
      <c r="F77" s="18">
        <f t="shared" si="16"/>
        <v>0.4</v>
      </c>
    </row>
    <row r="78" spans="1:6" ht="15" customHeight="1" x14ac:dyDescent="0.2">
      <c r="A78" s="26" t="s">
        <v>69</v>
      </c>
      <c r="B78" s="12">
        <v>2</v>
      </c>
      <c r="C78" s="13">
        <v>5.4884700000000009E-4</v>
      </c>
      <c r="D78" s="13">
        <v>3.4303E-5</v>
      </c>
      <c r="E78" s="11" t="s">
        <v>319</v>
      </c>
      <c r="F78" s="19">
        <v>0.1</v>
      </c>
    </row>
    <row r="79" spans="1:6" ht="15" customHeight="1" x14ac:dyDescent="0.2">
      <c r="A79" s="26" t="s">
        <v>51</v>
      </c>
      <c r="B79" s="12">
        <v>1</v>
      </c>
      <c r="C79" s="13">
        <v>2.0581779999999999E-3</v>
      </c>
      <c r="D79" s="11" t="s">
        <v>319</v>
      </c>
      <c r="E79" s="11" t="s">
        <v>319</v>
      </c>
      <c r="F79" s="19">
        <v>0.3</v>
      </c>
    </row>
    <row r="80" spans="1:6" ht="21" customHeight="1" x14ac:dyDescent="0.2">
      <c r="A80" s="25" t="s">
        <v>70</v>
      </c>
      <c r="B80" s="10">
        <f>SUM(B81)</f>
        <v>1</v>
      </c>
      <c r="C80" s="11">
        <f t="shared" ref="C80:F80" si="17">SUM(C81)</f>
        <v>3.4302999999999997E-4</v>
      </c>
      <c r="D80" s="11">
        <f t="shared" si="17"/>
        <v>1.7151499999999999E-4</v>
      </c>
      <c r="E80" s="11" t="s">
        <v>319</v>
      </c>
      <c r="F80" s="18">
        <f t="shared" si="17"/>
        <v>0.05</v>
      </c>
    </row>
    <row r="81" spans="1:6" ht="15" customHeight="1" x14ac:dyDescent="0.2">
      <c r="A81" s="26" t="s">
        <v>285</v>
      </c>
      <c r="B81" s="12">
        <v>1</v>
      </c>
      <c r="C81" s="13">
        <v>3.4302999999999997E-4</v>
      </c>
      <c r="D81" s="13">
        <v>1.7151499999999999E-4</v>
      </c>
      <c r="E81" s="11" t="s">
        <v>319</v>
      </c>
      <c r="F81" s="19">
        <v>0.05</v>
      </c>
    </row>
    <row r="82" spans="1:6" ht="21" customHeight="1" x14ac:dyDescent="0.2">
      <c r="A82" s="25" t="s">
        <v>71</v>
      </c>
      <c r="B82" s="10">
        <v>1</v>
      </c>
      <c r="C82" s="11">
        <v>3.4302999999999997E-4</v>
      </c>
      <c r="D82" s="11" t="s">
        <v>319</v>
      </c>
      <c r="E82" s="11" t="s">
        <v>319</v>
      </c>
      <c r="F82" s="18">
        <v>0.09</v>
      </c>
    </row>
    <row r="83" spans="1:6" ht="15" customHeight="1" x14ac:dyDescent="0.2">
      <c r="A83" s="26" t="s">
        <v>72</v>
      </c>
      <c r="B83" s="12">
        <v>1</v>
      </c>
      <c r="C83" s="13">
        <v>3.4302999999999997E-4</v>
      </c>
      <c r="D83" s="11" t="s">
        <v>319</v>
      </c>
      <c r="E83" s="11" t="s">
        <v>319</v>
      </c>
      <c r="F83" s="19">
        <v>0.09</v>
      </c>
    </row>
    <row r="84" spans="1:6" ht="21" customHeight="1" x14ac:dyDescent="0.2">
      <c r="A84" s="23" t="s">
        <v>73</v>
      </c>
      <c r="B84" s="10">
        <f>B85+B89+B91+B95+B98+B105+B113+B119+B122+B126+B129+B133</f>
        <v>72</v>
      </c>
      <c r="C84" s="11">
        <f t="shared" ref="C84" si="18">C85+C89+C91+C95+C98+C105+C113+C119+C122+C126+C129+C133</f>
        <v>11.965658620999999</v>
      </c>
      <c r="D84" s="11">
        <f>D91+D98+D105</f>
        <v>1.8818056900000001E-2</v>
      </c>
      <c r="E84" s="11">
        <f>E98+E119</f>
        <v>3.001372119</v>
      </c>
      <c r="F84" s="18">
        <f>F85+F89+F91+F95+F98+F105+F113+F119+F122+F126+F133</f>
        <v>1843.3525</v>
      </c>
    </row>
    <row r="85" spans="1:6" ht="21" customHeight="1" x14ac:dyDescent="0.2">
      <c r="A85" s="25" t="s">
        <v>74</v>
      </c>
      <c r="B85" s="10">
        <f>SUM(B86:B88)</f>
        <v>6</v>
      </c>
      <c r="C85" s="11">
        <f t="shared" ref="C85:F85" si="19">SUM(C86:C88)</f>
        <v>5.0009947869999998</v>
      </c>
      <c r="D85" s="11" t="s">
        <v>319</v>
      </c>
      <c r="E85" s="11" t="s">
        <v>319</v>
      </c>
      <c r="F85" s="18">
        <f t="shared" si="19"/>
        <v>600.54</v>
      </c>
    </row>
    <row r="86" spans="1:6" ht="15" customHeight="1" x14ac:dyDescent="0.2">
      <c r="A86" s="26" t="s">
        <v>286</v>
      </c>
      <c r="B86" s="12">
        <v>2</v>
      </c>
      <c r="C86" s="13">
        <v>2.05818E-4</v>
      </c>
      <c r="D86" s="11" t="s">
        <v>319</v>
      </c>
      <c r="E86" s="11" t="s">
        <v>319</v>
      </c>
      <c r="F86" s="19">
        <v>0.06</v>
      </c>
    </row>
    <row r="87" spans="1:6" ht="15" customHeight="1" x14ac:dyDescent="0.2">
      <c r="A87" s="26" t="s">
        <v>75</v>
      </c>
      <c r="B87" s="12">
        <v>2</v>
      </c>
      <c r="C87" s="13">
        <v>4.4593900000000001E-4</v>
      </c>
      <c r="D87" s="11" t="s">
        <v>319</v>
      </c>
      <c r="E87" s="11" t="s">
        <v>319</v>
      </c>
      <c r="F87" s="19">
        <v>0.33</v>
      </c>
    </row>
    <row r="88" spans="1:6" ht="15" customHeight="1" x14ac:dyDescent="0.2">
      <c r="A88" s="26" t="s">
        <v>76</v>
      </c>
      <c r="B88" s="12">
        <v>2</v>
      </c>
      <c r="C88" s="13">
        <v>5.0003430299999998</v>
      </c>
      <c r="D88" s="11" t="s">
        <v>319</v>
      </c>
      <c r="E88" s="11" t="s">
        <v>319</v>
      </c>
      <c r="F88" s="19">
        <v>600.15</v>
      </c>
    </row>
    <row r="89" spans="1:6" ht="21" customHeight="1" x14ac:dyDescent="0.2">
      <c r="A89" s="25" t="s">
        <v>77</v>
      </c>
      <c r="B89" s="10">
        <f>SUM(B90)</f>
        <v>2</v>
      </c>
      <c r="C89" s="11">
        <f t="shared" ref="C89:F89" si="20">SUM(C90)</f>
        <v>3.7733299999999999E-4</v>
      </c>
      <c r="D89" s="11" t="s">
        <v>319</v>
      </c>
      <c r="E89" s="11" t="s">
        <v>319</v>
      </c>
      <c r="F89" s="18">
        <f t="shared" si="20"/>
        <v>4.8000000000000001E-2</v>
      </c>
    </row>
    <row r="90" spans="1:6" ht="15" customHeight="1" x14ac:dyDescent="0.2">
      <c r="A90" s="26" t="s">
        <v>78</v>
      </c>
      <c r="B90" s="12">
        <v>2</v>
      </c>
      <c r="C90" s="13">
        <v>3.7733299999999999E-4</v>
      </c>
      <c r="D90" s="11" t="s">
        <v>319</v>
      </c>
      <c r="E90" s="11" t="s">
        <v>319</v>
      </c>
      <c r="F90" s="19">
        <v>4.8000000000000001E-2</v>
      </c>
    </row>
    <row r="91" spans="1:6" ht="21" customHeight="1" x14ac:dyDescent="0.2">
      <c r="A91" s="25" t="s">
        <v>79</v>
      </c>
      <c r="B91" s="10">
        <f>SUM(B92:B94)</f>
        <v>3</v>
      </c>
      <c r="C91" s="11">
        <f t="shared" ref="C91:F91" si="21">SUM(C92:C94)</f>
        <v>0.17222969300000002</v>
      </c>
      <c r="D91" s="11">
        <f t="shared" si="21"/>
        <v>1.7000000000000001E-2</v>
      </c>
      <c r="E91" s="11" t="s">
        <v>319</v>
      </c>
      <c r="F91" s="18">
        <f t="shared" si="21"/>
        <v>40.549999999999997</v>
      </c>
    </row>
    <row r="92" spans="1:6" ht="15" customHeight="1" x14ac:dyDescent="0.2">
      <c r="A92" s="26" t="s">
        <v>287</v>
      </c>
      <c r="B92" s="12">
        <v>1</v>
      </c>
      <c r="C92" s="13">
        <v>0.17</v>
      </c>
      <c r="D92" s="13">
        <v>1.7000000000000001E-2</v>
      </c>
      <c r="E92" s="11" t="s">
        <v>319</v>
      </c>
      <c r="F92" s="19">
        <v>40</v>
      </c>
    </row>
    <row r="93" spans="1:6" ht="15" customHeight="1" x14ac:dyDescent="0.2">
      <c r="A93" s="26" t="s">
        <v>80</v>
      </c>
      <c r="B93" s="12">
        <v>1</v>
      </c>
      <c r="C93" s="13">
        <v>1.7151499999999999E-4</v>
      </c>
      <c r="D93" s="11" t="s">
        <v>319</v>
      </c>
      <c r="E93" s="11" t="s">
        <v>319</v>
      </c>
      <c r="F93" s="19">
        <v>0.05</v>
      </c>
    </row>
    <row r="94" spans="1:6" ht="15" customHeight="1" x14ac:dyDescent="0.2">
      <c r="A94" s="26" t="s">
        <v>81</v>
      </c>
      <c r="B94" s="12">
        <v>1</v>
      </c>
      <c r="C94" s="13">
        <v>2.0581779999999999E-3</v>
      </c>
      <c r="D94" s="11" t="s">
        <v>319</v>
      </c>
      <c r="E94" s="11" t="s">
        <v>319</v>
      </c>
      <c r="F94" s="19">
        <v>0.5</v>
      </c>
    </row>
    <row r="95" spans="1:6" ht="21" customHeight="1" x14ac:dyDescent="0.2">
      <c r="A95" s="25" t="s">
        <v>82</v>
      </c>
      <c r="B95" s="10">
        <f>SUM(B96:B97)</f>
        <v>4</v>
      </c>
      <c r="C95" s="11">
        <f t="shared" ref="C95:F95" si="22">SUM(C96:C97)</f>
        <v>2.003979143</v>
      </c>
      <c r="D95" s="11" t="s">
        <v>319</v>
      </c>
      <c r="E95" s="11" t="s">
        <v>319</v>
      </c>
      <c r="F95" s="18">
        <f t="shared" si="22"/>
        <v>3.1000000000000005</v>
      </c>
    </row>
    <row r="96" spans="1:6" ht="15" customHeight="1" x14ac:dyDescent="0.2">
      <c r="A96" s="26" t="s">
        <v>83</v>
      </c>
      <c r="B96" s="12">
        <v>2</v>
      </c>
      <c r="C96" s="13">
        <v>3.9448399999999998E-3</v>
      </c>
      <c r="D96" s="11" t="s">
        <v>319</v>
      </c>
      <c r="E96" s="11" t="s">
        <v>319</v>
      </c>
      <c r="F96" s="19">
        <v>2.9000000000000004</v>
      </c>
    </row>
    <row r="97" spans="1:6" ht="15" customHeight="1" x14ac:dyDescent="0.2">
      <c r="A97" s="26" t="s">
        <v>84</v>
      </c>
      <c r="B97" s="12">
        <v>2</v>
      </c>
      <c r="C97" s="13">
        <v>2.0000343030000001</v>
      </c>
      <c r="D97" s="11" t="s">
        <v>319</v>
      </c>
      <c r="E97" s="11" t="s">
        <v>319</v>
      </c>
      <c r="F97" s="19">
        <v>0.2</v>
      </c>
    </row>
    <row r="98" spans="1:6" ht="21" customHeight="1" x14ac:dyDescent="0.2">
      <c r="A98" s="25" t="s">
        <v>85</v>
      </c>
      <c r="B98" s="10">
        <f>SUM(B99:B104)</f>
        <v>13</v>
      </c>
      <c r="C98" s="11">
        <f t="shared" ref="C98:F98" si="23">SUM(C99:C104)</f>
        <v>3.0055913840000001</v>
      </c>
      <c r="D98" s="11">
        <f t="shared" si="23"/>
        <v>6.8605900000000007E-5</v>
      </c>
      <c r="E98" s="11">
        <f t="shared" si="23"/>
        <v>3</v>
      </c>
      <c r="F98" s="18">
        <f t="shared" si="23"/>
        <v>1000.67</v>
      </c>
    </row>
    <row r="99" spans="1:6" ht="15" customHeight="1" x14ac:dyDescent="0.2">
      <c r="A99" s="26" t="s">
        <v>288</v>
      </c>
      <c r="B99" s="12">
        <v>6</v>
      </c>
      <c r="C99" s="13">
        <v>2.5041170000000001E-3</v>
      </c>
      <c r="D99" s="11" t="s">
        <v>319</v>
      </c>
      <c r="E99" s="11" t="s">
        <v>319</v>
      </c>
      <c r="F99" s="19">
        <v>0.32</v>
      </c>
    </row>
    <row r="100" spans="1:6" ht="15" customHeight="1" x14ac:dyDescent="0.2">
      <c r="A100" s="26" t="s">
        <v>317</v>
      </c>
      <c r="B100" s="12">
        <v>2</v>
      </c>
      <c r="C100" s="13">
        <v>3.0017151480000002</v>
      </c>
      <c r="D100" s="11" t="s">
        <v>319</v>
      </c>
      <c r="E100" s="13">
        <v>3</v>
      </c>
      <c r="F100" s="19">
        <v>1000.25</v>
      </c>
    </row>
    <row r="101" spans="1:6" ht="15" customHeight="1" x14ac:dyDescent="0.2">
      <c r="A101" s="26" t="s">
        <v>86</v>
      </c>
      <c r="B101" s="12">
        <v>1</v>
      </c>
      <c r="C101" s="13">
        <v>6.8606E-5</v>
      </c>
      <c r="D101" s="11" t="s">
        <v>319</v>
      </c>
      <c r="E101" s="11" t="s">
        <v>319</v>
      </c>
      <c r="F101" s="19">
        <v>0.02</v>
      </c>
    </row>
    <row r="102" spans="1:6" ht="15" customHeight="1" x14ac:dyDescent="0.2">
      <c r="A102" s="26" t="s">
        <v>87</v>
      </c>
      <c r="B102" s="12">
        <v>1</v>
      </c>
      <c r="C102" s="13">
        <v>3.4302999999999997E-4</v>
      </c>
      <c r="D102" s="11" t="s">
        <v>319</v>
      </c>
      <c r="E102" s="11" t="s">
        <v>319</v>
      </c>
      <c r="F102" s="19">
        <v>0.05</v>
      </c>
    </row>
    <row r="103" spans="1:6" ht="15" customHeight="1" x14ac:dyDescent="0.2">
      <c r="A103" s="26" t="s">
        <v>88</v>
      </c>
      <c r="B103" s="12">
        <v>2</v>
      </c>
      <c r="C103" s="13">
        <v>8.9187700000000001E-4</v>
      </c>
      <c r="D103" s="13">
        <v>6.8605900000000007E-5</v>
      </c>
      <c r="E103" s="11" t="s">
        <v>319</v>
      </c>
      <c r="F103" s="19" t="s">
        <v>319</v>
      </c>
    </row>
    <row r="104" spans="1:6" ht="15" customHeight="1" x14ac:dyDescent="0.2">
      <c r="A104" s="26" t="s">
        <v>89</v>
      </c>
      <c r="B104" s="12">
        <v>1</v>
      </c>
      <c r="C104" s="13">
        <v>6.8606E-5</v>
      </c>
      <c r="D104" s="11" t="s">
        <v>319</v>
      </c>
      <c r="E104" s="11" t="s">
        <v>319</v>
      </c>
      <c r="F104" s="19">
        <v>0.03</v>
      </c>
    </row>
    <row r="105" spans="1:6" ht="21" customHeight="1" x14ac:dyDescent="0.2">
      <c r="A105" s="25" t="s">
        <v>90</v>
      </c>
      <c r="B105" s="10">
        <f>SUM(B106:B112)</f>
        <v>19</v>
      </c>
      <c r="C105" s="11">
        <f t="shared" ref="C105:F105" si="24">SUM(C106:C112)</f>
        <v>0.56452799300000001</v>
      </c>
      <c r="D105" s="11">
        <f t="shared" si="24"/>
        <v>1.7494510000000004E-3</v>
      </c>
      <c r="E105" s="11" t="s">
        <v>319</v>
      </c>
      <c r="F105" s="18">
        <f t="shared" si="24"/>
        <v>34.134500000000003</v>
      </c>
    </row>
    <row r="106" spans="1:6" ht="15" customHeight="1" x14ac:dyDescent="0.2">
      <c r="A106" s="26" t="s">
        <v>91</v>
      </c>
      <c r="B106" s="12">
        <v>2</v>
      </c>
      <c r="C106" s="13">
        <v>0.50041163599999994</v>
      </c>
      <c r="D106" s="11" t="s">
        <v>319</v>
      </c>
      <c r="E106" s="11" t="s">
        <v>319</v>
      </c>
      <c r="F106" s="19">
        <v>30.2</v>
      </c>
    </row>
    <row r="107" spans="1:6" ht="15" customHeight="1" x14ac:dyDescent="0.2">
      <c r="A107" s="26" t="s">
        <v>40</v>
      </c>
      <c r="B107" s="12">
        <v>1</v>
      </c>
      <c r="C107" s="13">
        <v>1.7151480000000001E-3</v>
      </c>
      <c r="D107" s="13">
        <v>1.7151480000000003E-3</v>
      </c>
      <c r="E107" s="11" t="s">
        <v>319</v>
      </c>
      <c r="F107" s="19" t="s">
        <v>319</v>
      </c>
    </row>
    <row r="108" spans="1:6" ht="15" customHeight="1" x14ac:dyDescent="0.2">
      <c r="A108" s="26" t="s">
        <v>92</v>
      </c>
      <c r="B108" s="12">
        <v>1</v>
      </c>
      <c r="C108" s="13">
        <v>0.05</v>
      </c>
      <c r="D108" s="11" t="s">
        <v>319</v>
      </c>
      <c r="E108" s="11" t="s">
        <v>319</v>
      </c>
      <c r="F108" s="19">
        <v>2</v>
      </c>
    </row>
    <row r="109" spans="1:6" ht="15" customHeight="1" x14ac:dyDescent="0.2">
      <c r="A109" s="26" t="s">
        <v>93</v>
      </c>
      <c r="B109" s="12">
        <v>2</v>
      </c>
      <c r="C109" s="13">
        <v>6.8606E-5</v>
      </c>
      <c r="D109" s="13">
        <v>3.4303E-5</v>
      </c>
      <c r="E109" s="11" t="s">
        <v>319</v>
      </c>
      <c r="F109" s="19">
        <v>0.02</v>
      </c>
    </row>
    <row r="110" spans="1:6" ht="15" customHeight="1" x14ac:dyDescent="0.2">
      <c r="A110" s="26" t="s">
        <v>94</v>
      </c>
      <c r="B110" s="12">
        <v>9</v>
      </c>
      <c r="C110" s="13">
        <v>1.1131999000000002E-2</v>
      </c>
      <c r="D110" s="11" t="s">
        <v>319</v>
      </c>
      <c r="E110" s="11" t="s">
        <v>319</v>
      </c>
      <c r="F110" s="19">
        <v>1.6644999999999996</v>
      </c>
    </row>
    <row r="111" spans="1:6" ht="15" customHeight="1" x14ac:dyDescent="0.2">
      <c r="A111" s="26" t="s">
        <v>95</v>
      </c>
      <c r="B111" s="12">
        <v>1</v>
      </c>
      <c r="C111" s="13">
        <v>6.8606E-5</v>
      </c>
      <c r="D111" s="11" t="s">
        <v>319</v>
      </c>
      <c r="E111" s="11" t="s">
        <v>319</v>
      </c>
      <c r="F111" s="19">
        <v>0.03</v>
      </c>
    </row>
    <row r="112" spans="1:6" ht="15" customHeight="1" x14ac:dyDescent="0.2">
      <c r="A112" s="26" t="s">
        <v>96</v>
      </c>
      <c r="B112" s="12">
        <v>3</v>
      </c>
      <c r="C112" s="13">
        <v>1.1319980000000002E-3</v>
      </c>
      <c r="D112" s="11" t="s">
        <v>319</v>
      </c>
      <c r="E112" s="11" t="s">
        <v>319</v>
      </c>
      <c r="F112" s="19">
        <v>0.22</v>
      </c>
    </row>
    <row r="113" spans="1:6" ht="21" customHeight="1" x14ac:dyDescent="0.2">
      <c r="A113" s="25" t="s">
        <v>97</v>
      </c>
      <c r="B113" s="10">
        <f>SUM(B114:B118)</f>
        <v>13</v>
      </c>
      <c r="C113" s="11">
        <f t="shared" ref="C113:F113" si="25">SUM(C114:C118)</f>
        <v>3.3190175999999995E-2</v>
      </c>
      <c r="D113" s="11" t="s">
        <v>319</v>
      </c>
      <c r="E113" s="11" t="s">
        <v>319</v>
      </c>
      <c r="F113" s="18">
        <f t="shared" si="25"/>
        <v>2.1799999999999997</v>
      </c>
    </row>
    <row r="114" spans="1:6" ht="15" customHeight="1" x14ac:dyDescent="0.2">
      <c r="A114" s="26" t="s">
        <v>98</v>
      </c>
      <c r="B114" s="12">
        <v>2</v>
      </c>
      <c r="C114" s="13">
        <v>2.0857574E-2</v>
      </c>
      <c r="D114" s="11" t="s">
        <v>319</v>
      </c>
      <c r="E114" s="11" t="s">
        <v>319</v>
      </c>
      <c r="F114" s="19">
        <v>0.5</v>
      </c>
    </row>
    <row r="115" spans="1:6" ht="15" customHeight="1" x14ac:dyDescent="0.2">
      <c r="A115" s="26" t="s">
        <v>99</v>
      </c>
      <c r="B115" s="12">
        <v>4</v>
      </c>
      <c r="C115" s="13">
        <v>1.26921E-3</v>
      </c>
      <c r="D115" s="11" t="s">
        <v>319</v>
      </c>
      <c r="E115" s="11" t="s">
        <v>319</v>
      </c>
      <c r="F115" s="19">
        <v>0.81</v>
      </c>
    </row>
    <row r="116" spans="1:6" ht="15" customHeight="1" x14ac:dyDescent="0.2">
      <c r="A116" s="26" t="s">
        <v>100</v>
      </c>
      <c r="B116" s="12">
        <v>3</v>
      </c>
      <c r="C116" s="13">
        <v>4.4593899999999996E-4</v>
      </c>
      <c r="D116" s="11" t="s">
        <v>319</v>
      </c>
      <c r="E116" s="11" t="s">
        <v>319</v>
      </c>
      <c r="F116" s="19">
        <v>0.36</v>
      </c>
    </row>
    <row r="117" spans="1:6" ht="15" customHeight="1" x14ac:dyDescent="0.2">
      <c r="A117" s="26" t="s">
        <v>101</v>
      </c>
      <c r="B117" s="12">
        <v>1</v>
      </c>
      <c r="C117" s="13">
        <v>5.1454400000000003E-4</v>
      </c>
      <c r="D117" s="11" t="s">
        <v>319</v>
      </c>
      <c r="E117" s="11" t="s">
        <v>319</v>
      </c>
      <c r="F117" s="19">
        <v>0.15</v>
      </c>
    </row>
    <row r="118" spans="1:6" ht="15" customHeight="1" x14ac:dyDescent="0.2">
      <c r="A118" s="26" t="s">
        <v>102</v>
      </c>
      <c r="B118" s="12">
        <v>3</v>
      </c>
      <c r="C118" s="13">
        <v>1.0102908999999998E-2</v>
      </c>
      <c r="D118" s="11" t="s">
        <v>319</v>
      </c>
      <c r="E118" s="11" t="s">
        <v>319</v>
      </c>
      <c r="F118" s="19">
        <v>0.35999999999999993</v>
      </c>
    </row>
    <row r="119" spans="1:6" ht="21" customHeight="1" x14ac:dyDescent="0.2">
      <c r="A119" s="25" t="s">
        <v>103</v>
      </c>
      <c r="B119" s="10">
        <f>SUM(B120:B121)</f>
        <v>3</v>
      </c>
      <c r="C119" s="11">
        <f t="shared" ref="C119:F119" si="26">SUM(C120:C121)</f>
        <v>1.1475028E-2</v>
      </c>
      <c r="D119" s="11" t="s">
        <v>319</v>
      </c>
      <c r="E119" s="11">
        <f t="shared" si="26"/>
        <v>1.372119E-3</v>
      </c>
      <c r="F119" s="18">
        <f t="shared" si="26"/>
        <v>1.77</v>
      </c>
    </row>
    <row r="120" spans="1:6" ht="15" customHeight="1" x14ac:dyDescent="0.2">
      <c r="A120" s="26" t="s">
        <v>289</v>
      </c>
      <c r="B120" s="12">
        <v>1</v>
      </c>
      <c r="C120" s="13">
        <v>1.02909E-4</v>
      </c>
      <c r="D120" s="11" t="s">
        <v>319</v>
      </c>
      <c r="E120" s="11" t="s">
        <v>319</v>
      </c>
      <c r="F120" s="19">
        <v>0.02</v>
      </c>
    </row>
    <row r="121" spans="1:6" ht="15" customHeight="1" x14ac:dyDescent="0.2">
      <c r="A121" s="26" t="s">
        <v>104</v>
      </c>
      <c r="B121" s="12">
        <v>2</v>
      </c>
      <c r="C121" s="13">
        <v>1.1372119E-2</v>
      </c>
      <c r="D121" s="11" t="s">
        <v>319</v>
      </c>
      <c r="E121" s="13">
        <v>1.372119E-3</v>
      </c>
      <c r="F121" s="19">
        <v>1.75</v>
      </c>
    </row>
    <row r="122" spans="1:6" ht="21" customHeight="1" x14ac:dyDescent="0.2">
      <c r="A122" s="25" t="s">
        <v>105</v>
      </c>
      <c r="B122" s="10">
        <f>SUM(B123:B125)</f>
        <v>3</v>
      </c>
      <c r="C122" s="11">
        <f t="shared" ref="C122:F122" si="27">SUM(C123:C125)</f>
        <v>0.53102908900000001</v>
      </c>
      <c r="D122" s="11" t="s">
        <v>319</v>
      </c>
      <c r="E122" s="11" t="s">
        <v>319</v>
      </c>
      <c r="F122" s="18">
        <f t="shared" si="27"/>
        <v>128.1</v>
      </c>
    </row>
    <row r="123" spans="1:6" ht="15" customHeight="1" x14ac:dyDescent="0.2">
      <c r="A123" s="26" t="s">
        <v>290</v>
      </c>
      <c r="B123" s="12">
        <v>1</v>
      </c>
      <c r="C123" s="13">
        <v>0.5</v>
      </c>
      <c r="D123" s="11" t="s">
        <v>319</v>
      </c>
      <c r="E123" s="11" t="s">
        <v>319</v>
      </c>
      <c r="F123" s="19">
        <v>125</v>
      </c>
    </row>
    <row r="124" spans="1:6" ht="15" customHeight="1" x14ac:dyDescent="0.2">
      <c r="A124" s="26" t="s">
        <v>106</v>
      </c>
      <c r="B124" s="12">
        <v>1</v>
      </c>
      <c r="C124" s="13">
        <v>1.029089E-3</v>
      </c>
      <c r="D124" s="11" t="s">
        <v>319</v>
      </c>
      <c r="E124" s="11" t="s">
        <v>319</v>
      </c>
      <c r="F124" s="19">
        <v>0.1</v>
      </c>
    </row>
    <row r="125" spans="1:6" ht="15" customHeight="1" x14ac:dyDescent="0.2">
      <c r="A125" s="26" t="s">
        <v>107</v>
      </c>
      <c r="B125" s="12">
        <v>1</v>
      </c>
      <c r="C125" s="13">
        <v>0.03</v>
      </c>
      <c r="D125" s="11" t="s">
        <v>319</v>
      </c>
      <c r="E125" s="11" t="s">
        <v>319</v>
      </c>
      <c r="F125" s="19">
        <v>3</v>
      </c>
    </row>
    <row r="126" spans="1:6" ht="21" customHeight="1" x14ac:dyDescent="0.2">
      <c r="A126" s="25" t="s">
        <v>108</v>
      </c>
      <c r="B126" s="10">
        <f>SUM(B127:B128)</f>
        <v>2</v>
      </c>
      <c r="C126" s="11">
        <f t="shared" ref="C126:F126" si="28">SUM(C127:C128)</f>
        <v>0.51003430299999997</v>
      </c>
      <c r="D126" s="11" t="s">
        <v>319</v>
      </c>
      <c r="E126" s="11" t="s">
        <v>319</v>
      </c>
      <c r="F126" s="18">
        <f t="shared" si="28"/>
        <v>2.2599999999999998</v>
      </c>
    </row>
    <row r="127" spans="1:6" ht="15" customHeight="1" x14ac:dyDescent="0.2">
      <c r="A127" s="26" t="s">
        <v>109</v>
      </c>
      <c r="B127" s="12">
        <v>1</v>
      </c>
      <c r="C127" s="13">
        <v>0.51</v>
      </c>
      <c r="D127" s="11" t="s">
        <v>319</v>
      </c>
      <c r="E127" s="11" t="s">
        <v>319</v>
      </c>
      <c r="F127" s="19">
        <v>2.25</v>
      </c>
    </row>
    <row r="128" spans="1:6" ht="15" customHeight="1" x14ac:dyDescent="0.2">
      <c r="A128" s="26" t="s">
        <v>108</v>
      </c>
      <c r="B128" s="12">
        <v>1</v>
      </c>
      <c r="C128" s="13">
        <v>3.4303E-5</v>
      </c>
      <c r="D128" s="11" t="s">
        <v>319</v>
      </c>
      <c r="E128" s="11" t="s">
        <v>319</v>
      </c>
      <c r="F128" s="19">
        <v>0.01</v>
      </c>
    </row>
    <row r="129" spans="1:6" ht="21" customHeight="1" x14ac:dyDescent="0.2">
      <c r="A129" s="25" t="s">
        <v>110</v>
      </c>
      <c r="B129" s="10">
        <f>SUM(B130:B132)</f>
        <v>3</v>
      </c>
      <c r="C129" s="11">
        <f t="shared" ref="C129" si="29">SUM(C130:C132)</f>
        <v>3.2229691999999997E-2</v>
      </c>
      <c r="D129" s="11" t="s">
        <v>319</v>
      </c>
      <c r="E129" s="11" t="s">
        <v>319</v>
      </c>
      <c r="F129" s="19" t="s">
        <v>319</v>
      </c>
    </row>
    <row r="130" spans="1:6" ht="15" customHeight="1" x14ac:dyDescent="0.2">
      <c r="A130" s="26" t="s">
        <v>291</v>
      </c>
      <c r="B130" s="12">
        <v>1</v>
      </c>
      <c r="C130" s="13">
        <v>5.1454400000000003E-4</v>
      </c>
      <c r="D130" s="11" t="s">
        <v>319</v>
      </c>
      <c r="E130" s="11" t="s">
        <v>319</v>
      </c>
      <c r="F130" s="19" t="s">
        <v>319</v>
      </c>
    </row>
    <row r="131" spans="1:6" ht="15" customHeight="1" x14ac:dyDescent="0.2">
      <c r="A131" s="26" t="s">
        <v>63</v>
      </c>
      <c r="B131" s="12">
        <v>1</v>
      </c>
      <c r="C131" s="13">
        <v>0.03</v>
      </c>
      <c r="D131" s="11" t="s">
        <v>319</v>
      </c>
      <c r="E131" s="11" t="s">
        <v>319</v>
      </c>
      <c r="F131" s="19" t="s">
        <v>319</v>
      </c>
    </row>
    <row r="132" spans="1:6" ht="15" customHeight="1" x14ac:dyDescent="0.2">
      <c r="A132" s="26" t="s">
        <v>110</v>
      </c>
      <c r="B132" s="12">
        <v>1</v>
      </c>
      <c r="C132" s="13">
        <v>1.7151480000000001E-3</v>
      </c>
      <c r="D132" s="11" t="s">
        <v>319</v>
      </c>
      <c r="E132" s="11" t="s">
        <v>319</v>
      </c>
      <c r="F132" s="19" t="s">
        <v>319</v>
      </c>
    </row>
    <row r="133" spans="1:6" ht="21" customHeight="1" x14ac:dyDescent="0.2">
      <c r="A133" s="25" t="s">
        <v>111</v>
      </c>
      <c r="B133" s="10">
        <f>SUM(B134)</f>
        <v>1</v>
      </c>
      <c r="C133" s="11">
        <f t="shared" ref="C133:F133" si="30">SUM(C134)</f>
        <v>0.1</v>
      </c>
      <c r="D133" s="11" t="s">
        <v>319</v>
      </c>
      <c r="E133" s="11" t="s">
        <v>319</v>
      </c>
      <c r="F133" s="18">
        <f t="shared" si="30"/>
        <v>30</v>
      </c>
    </row>
    <row r="134" spans="1:6" ht="15" customHeight="1" x14ac:dyDescent="0.2">
      <c r="A134" s="26" t="s">
        <v>112</v>
      </c>
      <c r="B134" s="12">
        <v>1</v>
      </c>
      <c r="C134" s="13">
        <v>0.1</v>
      </c>
      <c r="D134" s="11" t="s">
        <v>319</v>
      </c>
      <c r="E134" s="11" t="s">
        <v>319</v>
      </c>
      <c r="F134" s="19">
        <v>30</v>
      </c>
    </row>
    <row r="135" spans="1:6" ht="21" customHeight="1" x14ac:dyDescent="0.2">
      <c r="A135" s="23" t="s">
        <v>113</v>
      </c>
      <c r="B135" s="10">
        <f>B136+B141+B145</f>
        <v>19</v>
      </c>
      <c r="C135" s="11">
        <f t="shared" ref="C135:F135" si="31">C136+C141+C145</f>
        <v>0.88049670899999988</v>
      </c>
      <c r="D135" s="11">
        <f>D141+D145</f>
        <v>1.3721184000000002E-3</v>
      </c>
      <c r="E135" s="11" t="s">
        <v>319</v>
      </c>
      <c r="F135" s="18">
        <f t="shared" si="31"/>
        <v>128.5</v>
      </c>
    </row>
    <row r="136" spans="1:6" ht="21" customHeight="1" x14ac:dyDescent="0.2">
      <c r="A136" s="25" t="s">
        <v>114</v>
      </c>
      <c r="B136" s="10">
        <f>SUM(B137:B140)</f>
        <v>7</v>
      </c>
      <c r="C136" s="11">
        <f t="shared" ref="C136:F136" si="32">SUM(C137:C140)</f>
        <v>0.86202387599999986</v>
      </c>
      <c r="D136" s="11" t="s">
        <v>319</v>
      </c>
      <c r="E136" s="11" t="s">
        <v>319</v>
      </c>
      <c r="F136" s="18">
        <f t="shared" si="32"/>
        <v>120.43</v>
      </c>
    </row>
    <row r="137" spans="1:6" ht="15" customHeight="1" x14ac:dyDescent="0.2">
      <c r="A137" s="26" t="s">
        <v>292</v>
      </c>
      <c r="B137" s="12">
        <v>2</v>
      </c>
      <c r="C137" s="13">
        <v>1.3721189999999998E-3</v>
      </c>
      <c r="D137" s="11" t="s">
        <v>319</v>
      </c>
      <c r="E137" s="11" t="s">
        <v>319</v>
      </c>
      <c r="F137" s="19">
        <v>0.1</v>
      </c>
    </row>
    <row r="138" spans="1:6" ht="15" customHeight="1" x14ac:dyDescent="0.2">
      <c r="A138" s="26" t="s">
        <v>114</v>
      </c>
      <c r="B138" s="12">
        <v>2</v>
      </c>
      <c r="C138" s="13">
        <v>0.86003430299999994</v>
      </c>
      <c r="D138" s="11" t="s">
        <v>319</v>
      </c>
      <c r="E138" s="11" t="s">
        <v>319</v>
      </c>
      <c r="F138" s="19">
        <v>120.07000000000001</v>
      </c>
    </row>
    <row r="139" spans="1:6" ht="15" customHeight="1" x14ac:dyDescent="0.2">
      <c r="A139" s="26" t="s">
        <v>115</v>
      </c>
      <c r="B139" s="12">
        <v>2</v>
      </c>
      <c r="C139" s="13">
        <v>5.8315099999999996E-4</v>
      </c>
      <c r="D139" s="11" t="s">
        <v>319</v>
      </c>
      <c r="E139" s="11" t="s">
        <v>319</v>
      </c>
      <c r="F139" s="19">
        <v>0.26</v>
      </c>
    </row>
    <row r="140" spans="1:6" ht="15" customHeight="1" x14ac:dyDescent="0.2">
      <c r="A140" s="26" t="s">
        <v>116</v>
      </c>
      <c r="B140" s="12">
        <v>1</v>
      </c>
      <c r="C140" s="13">
        <v>3.4303E-5</v>
      </c>
      <c r="D140" s="11" t="s">
        <v>319</v>
      </c>
      <c r="E140" s="11" t="s">
        <v>319</v>
      </c>
      <c r="F140" s="19" t="s">
        <v>319</v>
      </c>
    </row>
    <row r="141" spans="1:6" ht="21" customHeight="1" x14ac:dyDescent="0.2">
      <c r="A141" s="25" t="s">
        <v>117</v>
      </c>
      <c r="B141" s="10">
        <f>SUM(B142:B144)</f>
        <v>5</v>
      </c>
      <c r="C141" s="11">
        <f t="shared" ref="C141:F141" si="33">SUM(C142:C144)</f>
        <v>6.448957E-3</v>
      </c>
      <c r="D141" s="11">
        <f t="shared" si="33"/>
        <v>5.1454440000000005E-4</v>
      </c>
      <c r="E141" s="11" t="s">
        <v>319</v>
      </c>
      <c r="F141" s="18">
        <f t="shared" si="33"/>
        <v>0.55000000000000004</v>
      </c>
    </row>
    <row r="142" spans="1:6" ht="15" customHeight="1" x14ac:dyDescent="0.2">
      <c r="A142" s="26" t="s">
        <v>118</v>
      </c>
      <c r="B142" s="12">
        <v>1</v>
      </c>
      <c r="C142" s="13">
        <v>3.4302960000000002E-3</v>
      </c>
      <c r="D142" s="11" t="s">
        <v>319</v>
      </c>
      <c r="E142" s="11" t="s">
        <v>319</v>
      </c>
      <c r="F142" s="19">
        <v>0.2</v>
      </c>
    </row>
    <row r="143" spans="1:6" ht="15" customHeight="1" x14ac:dyDescent="0.2">
      <c r="A143" s="26" t="s">
        <v>119</v>
      </c>
      <c r="B143" s="12">
        <v>1</v>
      </c>
      <c r="C143" s="13">
        <v>3.4302999999999997E-4</v>
      </c>
      <c r="D143" s="11" t="s">
        <v>319</v>
      </c>
      <c r="E143" s="11" t="s">
        <v>319</v>
      </c>
      <c r="F143" s="19" t="s">
        <v>319</v>
      </c>
    </row>
    <row r="144" spans="1:6" ht="15" customHeight="1" x14ac:dyDescent="0.2">
      <c r="A144" s="26" t="s">
        <v>120</v>
      </c>
      <c r="B144" s="12">
        <v>3</v>
      </c>
      <c r="C144" s="13">
        <v>2.6756309999999999E-3</v>
      </c>
      <c r="D144" s="13">
        <v>5.1454440000000005E-4</v>
      </c>
      <c r="E144" s="11" t="s">
        <v>319</v>
      </c>
      <c r="F144" s="19">
        <v>0.35</v>
      </c>
    </row>
    <row r="145" spans="1:6" ht="21" customHeight="1" x14ac:dyDescent="0.2">
      <c r="A145" s="25" t="s">
        <v>121</v>
      </c>
      <c r="B145" s="10">
        <f>SUM(B146:B151)</f>
        <v>7</v>
      </c>
      <c r="C145" s="11">
        <f t="shared" ref="C145:F145" si="34">SUM(C146:C151)</f>
        <v>1.2023875999999999E-2</v>
      </c>
      <c r="D145" s="11">
        <f t="shared" si="34"/>
        <v>8.5757400000000016E-4</v>
      </c>
      <c r="E145" s="11" t="s">
        <v>319</v>
      </c>
      <c r="F145" s="18">
        <f t="shared" si="34"/>
        <v>7.52</v>
      </c>
    </row>
    <row r="146" spans="1:6" ht="15" customHeight="1" x14ac:dyDescent="0.2">
      <c r="A146" s="26" t="s">
        <v>122</v>
      </c>
      <c r="B146" s="12">
        <v>1</v>
      </c>
      <c r="C146" s="13">
        <v>4.11636E-4</v>
      </c>
      <c r="D146" s="11" t="s">
        <v>319</v>
      </c>
      <c r="E146" s="11" t="s">
        <v>319</v>
      </c>
      <c r="F146" s="19">
        <v>3</v>
      </c>
    </row>
    <row r="147" spans="1:6" ht="15" customHeight="1" x14ac:dyDescent="0.2">
      <c r="A147" s="26" t="s">
        <v>123</v>
      </c>
      <c r="B147" s="12">
        <v>1</v>
      </c>
      <c r="C147" s="13">
        <v>1.37212E-4</v>
      </c>
      <c r="D147" s="11" t="s">
        <v>319</v>
      </c>
      <c r="E147" s="11" t="s">
        <v>319</v>
      </c>
      <c r="F147" s="19">
        <v>1</v>
      </c>
    </row>
    <row r="148" spans="1:6" ht="15" customHeight="1" x14ac:dyDescent="0.2">
      <c r="A148" s="26" t="s">
        <v>124</v>
      </c>
      <c r="B148" s="12">
        <v>1</v>
      </c>
      <c r="C148" s="13">
        <v>3.4302999999999997E-4</v>
      </c>
      <c r="D148" s="11" t="s">
        <v>319</v>
      </c>
      <c r="E148" s="11" t="s">
        <v>319</v>
      </c>
      <c r="F148" s="19">
        <v>0.5</v>
      </c>
    </row>
    <row r="149" spans="1:6" ht="15" customHeight="1" x14ac:dyDescent="0.2">
      <c r="A149" s="26" t="s">
        <v>125</v>
      </c>
      <c r="B149" s="12">
        <v>1</v>
      </c>
      <c r="C149" s="13">
        <v>1.37212E-4</v>
      </c>
      <c r="D149" s="11" t="s">
        <v>319</v>
      </c>
      <c r="E149" s="11" t="s">
        <v>319</v>
      </c>
      <c r="F149" s="19">
        <v>1</v>
      </c>
    </row>
    <row r="150" spans="1:6" ht="15" customHeight="1" x14ac:dyDescent="0.2">
      <c r="A150" s="26" t="s">
        <v>121</v>
      </c>
      <c r="B150" s="12">
        <v>1</v>
      </c>
      <c r="C150" s="13">
        <v>0.01</v>
      </c>
      <c r="D150" s="11" t="s">
        <v>319</v>
      </c>
      <c r="E150" s="11" t="s">
        <v>319</v>
      </c>
      <c r="F150" s="19">
        <v>2</v>
      </c>
    </row>
    <row r="151" spans="1:6" ht="15" customHeight="1" x14ac:dyDescent="0.2">
      <c r="A151" s="26" t="s">
        <v>126</v>
      </c>
      <c r="B151" s="12">
        <v>2</v>
      </c>
      <c r="C151" s="13">
        <v>9.9478600000000011E-4</v>
      </c>
      <c r="D151" s="13">
        <v>8.5757400000000016E-4</v>
      </c>
      <c r="E151" s="11" t="s">
        <v>319</v>
      </c>
      <c r="F151" s="19">
        <v>0.02</v>
      </c>
    </row>
    <row r="152" spans="1:6" ht="21" customHeight="1" x14ac:dyDescent="0.2">
      <c r="A152" s="23" t="s">
        <v>127</v>
      </c>
      <c r="B152" s="10">
        <f>B153+B156+B159+B165+B170+B173</f>
        <v>21</v>
      </c>
      <c r="C152" s="11">
        <v>6.4210620200000008</v>
      </c>
      <c r="D152" s="11">
        <v>5.8232708222222202E-3</v>
      </c>
      <c r="E152" s="11">
        <v>5.5000099999999996</v>
      </c>
      <c r="F152" s="18">
        <v>542.69000000000005</v>
      </c>
    </row>
    <row r="153" spans="1:6" ht="21" customHeight="1" x14ac:dyDescent="0.2">
      <c r="A153" s="25" t="s">
        <v>56</v>
      </c>
      <c r="B153" s="10">
        <f>SUM(B154:B155)</f>
        <v>2</v>
      </c>
      <c r="C153" s="11">
        <f t="shared" ref="C153:F153" si="35">SUM(C154:C155)</f>
        <v>1.0068606000000001E-2</v>
      </c>
      <c r="D153" s="11">
        <f t="shared" si="35"/>
        <v>5.0000000000000001E-3</v>
      </c>
      <c r="E153" s="11" t="s">
        <v>319</v>
      </c>
      <c r="F153" s="18">
        <f t="shared" si="35"/>
        <v>2</v>
      </c>
    </row>
    <row r="154" spans="1:6" ht="15" customHeight="1" x14ac:dyDescent="0.2">
      <c r="A154" s="26" t="s">
        <v>293</v>
      </c>
      <c r="B154" s="12">
        <v>1</v>
      </c>
      <c r="C154" s="13">
        <v>0.01</v>
      </c>
      <c r="D154" s="13">
        <v>5.0000000000000001E-3</v>
      </c>
      <c r="E154" s="11" t="s">
        <v>319</v>
      </c>
      <c r="F154" s="19">
        <v>2</v>
      </c>
    </row>
    <row r="155" spans="1:6" ht="15" customHeight="1" x14ac:dyDescent="0.2">
      <c r="A155" s="26" t="s">
        <v>128</v>
      </c>
      <c r="B155" s="12">
        <v>1</v>
      </c>
      <c r="C155" s="13">
        <v>6.8606E-5</v>
      </c>
      <c r="D155" s="11" t="s">
        <v>319</v>
      </c>
      <c r="E155" s="11" t="s">
        <v>319</v>
      </c>
      <c r="F155" s="19" t="s">
        <v>319</v>
      </c>
    </row>
    <row r="156" spans="1:6" ht="21" customHeight="1" x14ac:dyDescent="0.2">
      <c r="A156" s="25" t="s">
        <v>129</v>
      </c>
      <c r="B156" s="10">
        <f>SUM(B157:B158)</f>
        <v>2</v>
      </c>
      <c r="C156" s="11">
        <f t="shared" ref="C156:F156" si="36">SUM(C157:C158)</f>
        <v>2.0581779999999999E-3</v>
      </c>
      <c r="D156" s="11" t="s">
        <v>319</v>
      </c>
      <c r="E156" s="11" t="s">
        <v>319</v>
      </c>
      <c r="F156" s="18">
        <f t="shared" si="36"/>
        <v>3.05</v>
      </c>
    </row>
    <row r="157" spans="1:6" ht="15" customHeight="1" x14ac:dyDescent="0.2">
      <c r="A157" s="26" t="s">
        <v>294</v>
      </c>
      <c r="B157" s="12">
        <v>1</v>
      </c>
      <c r="C157" s="13">
        <v>3.4302999999999997E-4</v>
      </c>
      <c r="D157" s="11" t="s">
        <v>319</v>
      </c>
      <c r="E157" s="11" t="s">
        <v>319</v>
      </c>
      <c r="F157" s="19">
        <v>0.05</v>
      </c>
    </row>
    <row r="158" spans="1:6" ht="15" customHeight="1" x14ac:dyDescent="0.2">
      <c r="A158" s="26" t="s">
        <v>130</v>
      </c>
      <c r="B158" s="12">
        <v>1</v>
      </c>
      <c r="C158" s="13">
        <v>1.7151480000000001E-3</v>
      </c>
      <c r="D158" s="11" t="s">
        <v>319</v>
      </c>
      <c r="E158" s="11" t="s">
        <v>319</v>
      </c>
      <c r="F158" s="19">
        <v>3</v>
      </c>
    </row>
    <row r="159" spans="1:6" ht="21" customHeight="1" x14ac:dyDescent="0.2">
      <c r="A159" s="25" t="s">
        <v>131</v>
      </c>
      <c r="B159" s="10">
        <f>SUM(B160:B164)</f>
        <v>6</v>
      </c>
      <c r="C159" s="11">
        <f t="shared" ref="C159:F159" si="37">SUM(C160:C164)</f>
        <v>5.7543907790000004</v>
      </c>
      <c r="D159" s="11">
        <f t="shared" si="37"/>
        <v>1.7151472222222224E-4</v>
      </c>
      <c r="E159" s="11">
        <f t="shared" si="37"/>
        <v>5.5</v>
      </c>
      <c r="F159" s="18">
        <f t="shared" si="37"/>
        <v>425.18</v>
      </c>
    </row>
    <row r="160" spans="1:6" ht="15" customHeight="1" x14ac:dyDescent="0.2">
      <c r="A160" s="26" t="s">
        <v>295</v>
      </c>
      <c r="B160" s="12">
        <v>1</v>
      </c>
      <c r="C160" s="13">
        <v>3.4302999999999997E-4</v>
      </c>
      <c r="D160" s="11" t="s">
        <v>319</v>
      </c>
      <c r="E160" s="11" t="s">
        <v>319</v>
      </c>
      <c r="F160" s="19">
        <v>0.05</v>
      </c>
    </row>
    <row r="161" spans="1:6" ht="15" customHeight="1" x14ac:dyDescent="0.2">
      <c r="A161" s="26" t="s">
        <v>132</v>
      </c>
      <c r="B161" s="12">
        <v>1</v>
      </c>
      <c r="C161" s="13">
        <v>0.5</v>
      </c>
      <c r="D161" s="11" t="s">
        <v>319</v>
      </c>
      <c r="E161" s="13">
        <v>0.5</v>
      </c>
      <c r="F161" s="19">
        <v>100</v>
      </c>
    </row>
    <row r="162" spans="1:6" ht="15" customHeight="1" x14ac:dyDescent="0.2">
      <c r="A162" s="26" t="s">
        <v>38</v>
      </c>
      <c r="B162" s="12">
        <v>1</v>
      </c>
      <c r="C162" s="13">
        <v>6.1745300000000001E-4</v>
      </c>
      <c r="D162" s="13">
        <v>1.7151472222222224E-4</v>
      </c>
      <c r="E162" s="11" t="s">
        <v>319</v>
      </c>
      <c r="F162" s="19">
        <v>0.08</v>
      </c>
    </row>
    <row r="163" spans="1:6" ht="15" customHeight="1" x14ac:dyDescent="0.2">
      <c r="A163" s="26" t="s">
        <v>133</v>
      </c>
      <c r="B163" s="12">
        <v>1</v>
      </c>
      <c r="C163" s="13">
        <v>3.4302960000000002E-3</v>
      </c>
      <c r="D163" s="11" t="s">
        <v>319</v>
      </c>
      <c r="E163" s="11" t="s">
        <v>319</v>
      </c>
      <c r="F163" s="19">
        <v>0.05</v>
      </c>
    </row>
    <row r="164" spans="1:6" ht="15" customHeight="1" x14ac:dyDescent="0.2">
      <c r="A164" s="26" t="s">
        <v>134</v>
      </c>
      <c r="B164" s="12">
        <v>2</v>
      </c>
      <c r="C164" s="13">
        <v>5.25</v>
      </c>
      <c r="D164" s="11" t="s">
        <v>319</v>
      </c>
      <c r="E164" s="13">
        <v>5</v>
      </c>
      <c r="F164" s="19">
        <v>325</v>
      </c>
    </row>
    <row r="165" spans="1:6" ht="21" customHeight="1" x14ac:dyDescent="0.2">
      <c r="A165" s="25" t="s">
        <v>135</v>
      </c>
      <c r="B165" s="10">
        <f>SUM(B166:B169)</f>
        <v>8</v>
      </c>
      <c r="C165" s="11">
        <f t="shared" ref="C165:F165" si="38">SUM(C166:C169)</f>
        <v>0.65234906700000006</v>
      </c>
      <c r="D165" s="11">
        <f t="shared" si="38"/>
        <v>6.1745310000000005E-4</v>
      </c>
      <c r="E165" s="11">
        <f t="shared" si="38"/>
        <v>9.9999999999999991E-6</v>
      </c>
      <c r="F165" s="18">
        <f t="shared" si="38"/>
        <v>111.65</v>
      </c>
    </row>
    <row r="166" spans="1:6" ht="15" customHeight="1" x14ac:dyDescent="0.2">
      <c r="A166" s="26" t="s">
        <v>296</v>
      </c>
      <c r="B166" s="12">
        <v>1</v>
      </c>
      <c r="C166" s="13">
        <v>6.8605900000000004E-4</v>
      </c>
      <c r="D166" s="13">
        <v>6.1745310000000005E-4</v>
      </c>
      <c r="E166" s="11" t="s">
        <v>319</v>
      </c>
      <c r="F166" s="19">
        <v>0.01</v>
      </c>
    </row>
    <row r="167" spans="1:6" ht="15" customHeight="1" x14ac:dyDescent="0.2">
      <c r="A167" s="26" t="s">
        <v>26</v>
      </c>
      <c r="B167" s="12">
        <v>3</v>
      </c>
      <c r="C167" s="13">
        <v>0.110290889</v>
      </c>
      <c r="D167" s="11" t="s">
        <v>319</v>
      </c>
      <c r="E167" s="13">
        <v>9.9999999999999991E-6</v>
      </c>
      <c r="F167" s="19">
        <v>31.409999999999997</v>
      </c>
    </row>
    <row r="168" spans="1:6" ht="15" customHeight="1" x14ac:dyDescent="0.2">
      <c r="A168" s="26" t="s">
        <v>136</v>
      </c>
      <c r="B168" s="12">
        <v>3</v>
      </c>
      <c r="C168" s="13">
        <v>0.54</v>
      </c>
      <c r="D168" s="11" t="s">
        <v>319</v>
      </c>
      <c r="E168" s="11" t="s">
        <v>319</v>
      </c>
      <c r="F168" s="19">
        <v>80</v>
      </c>
    </row>
    <row r="169" spans="1:6" ht="15" customHeight="1" x14ac:dyDescent="0.2">
      <c r="A169" s="26" t="s">
        <v>137</v>
      </c>
      <c r="B169" s="12">
        <v>1</v>
      </c>
      <c r="C169" s="13">
        <v>1.372119E-3</v>
      </c>
      <c r="D169" s="11" t="s">
        <v>319</v>
      </c>
      <c r="E169" s="11" t="s">
        <v>319</v>
      </c>
      <c r="F169" s="19">
        <v>0.23</v>
      </c>
    </row>
    <row r="170" spans="1:6" ht="21" customHeight="1" x14ac:dyDescent="0.2">
      <c r="A170" s="25" t="s">
        <v>138</v>
      </c>
      <c r="B170" s="10">
        <f>SUM(B171:B172)</f>
        <v>2</v>
      </c>
      <c r="C170" s="11">
        <f t="shared" ref="C170:F170" si="39">SUM(C171:C172)</f>
        <v>4.8024199999999997E-4</v>
      </c>
      <c r="D170" s="11">
        <f t="shared" si="39"/>
        <v>3.4303E-5</v>
      </c>
      <c r="E170" s="11" t="s">
        <v>319</v>
      </c>
      <c r="F170" s="18">
        <f t="shared" si="39"/>
        <v>0.56000000000000005</v>
      </c>
    </row>
    <row r="171" spans="1:6" ht="15" customHeight="1" x14ac:dyDescent="0.2">
      <c r="A171" s="26" t="s">
        <v>139</v>
      </c>
      <c r="B171" s="12">
        <v>1</v>
      </c>
      <c r="C171" s="13">
        <v>1.37212E-4</v>
      </c>
      <c r="D171" s="13">
        <v>3.4303E-5</v>
      </c>
      <c r="E171" s="11" t="s">
        <v>319</v>
      </c>
      <c r="F171" s="19">
        <v>0.06</v>
      </c>
    </row>
    <row r="172" spans="1:6" ht="15" customHeight="1" x14ac:dyDescent="0.2">
      <c r="A172" s="26" t="s">
        <v>140</v>
      </c>
      <c r="B172" s="12">
        <v>1</v>
      </c>
      <c r="C172" s="13">
        <v>3.4302999999999997E-4</v>
      </c>
      <c r="D172" s="11" t="s">
        <v>319</v>
      </c>
      <c r="E172" s="11" t="s">
        <v>319</v>
      </c>
      <c r="F172" s="19">
        <v>0.5</v>
      </c>
    </row>
    <row r="173" spans="1:6" ht="21" customHeight="1" x14ac:dyDescent="0.2">
      <c r="A173" s="25" t="s">
        <v>141</v>
      </c>
      <c r="B173" s="10">
        <f>SUM(B174)</f>
        <v>1</v>
      </c>
      <c r="C173" s="11">
        <f t="shared" ref="C173:F173" si="40">SUM(C174)</f>
        <v>1.7151480000000001E-3</v>
      </c>
      <c r="D173" s="11" t="s">
        <v>319</v>
      </c>
      <c r="E173" s="11" t="s">
        <v>319</v>
      </c>
      <c r="F173" s="18">
        <f t="shared" si="40"/>
        <v>0.25</v>
      </c>
    </row>
    <row r="174" spans="1:6" ht="15" customHeight="1" x14ac:dyDescent="0.2">
      <c r="A174" s="26" t="s">
        <v>297</v>
      </c>
      <c r="B174" s="12">
        <v>1</v>
      </c>
      <c r="C174" s="13">
        <v>1.7151480000000001E-3</v>
      </c>
      <c r="D174" s="11" t="s">
        <v>319</v>
      </c>
      <c r="E174" s="11" t="s">
        <v>319</v>
      </c>
      <c r="F174" s="19">
        <v>0.25</v>
      </c>
    </row>
    <row r="175" spans="1:6" ht="21" customHeight="1" x14ac:dyDescent="0.2">
      <c r="A175" s="23" t="s">
        <v>142</v>
      </c>
      <c r="B175" s="10">
        <f>B176+B180+B186+B192+B195+B197+B201</f>
        <v>53</v>
      </c>
      <c r="C175" s="11">
        <v>54.958660816000005</v>
      </c>
      <c r="D175" s="11">
        <v>0.5160976948999999</v>
      </c>
      <c r="E175" s="11">
        <v>14.250012499999997</v>
      </c>
      <c r="F175" s="18">
        <v>8790.0499999999975</v>
      </c>
    </row>
    <row r="176" spans="1:6" ht="21" customHeight="1" x14ac:dyDescent="0.2">
      <c r="A176" s="25" t="s">
        <v>143</v>
      </c>
      <c r="B176" s="10">
        <f>SUM(B177:B179)</f>
        <v>9</v>
      </c>
      <c r="C176" s="11">
        <f t="shared" ref="C176:F176" si="41">SUM(C177:C179)</f>
        <v>26.752401206999998</v>
      </c>
      <c r="D176" s="11">
        <f t="shared" si="41"/>
        <v>6.8605900000000004E-4</v>
      </c>
      <c r="E176" s="11" t="s">
        <v>319</v>
      </c>
      <c r="F176" s="18">
        <f t="shared" si="41"/>
        <v>5950.57</v>
      </c>
    </row>
    <row r="177" spans="1:6" ht="15" customHeight="1" x14ac:dyDescent="0.2">
      <c r="A177" s="26" t="s">
        <v>144</v>
      </c>
      <c r="B177" s="12">
        <v>7</v>
      </c>
      <c r="C177" s="13">
        <v>26.750686059</v>
      </c>
      <c r="D177" s="11" t="s">
        <v>319</v>
      </c>
      <c r="E177" s="11" t="s">
        <v>319</v>
      </c>
      <c r="F177" s="19">
        <v>5950.07</v>
      </c>
    </row>
    <row r="178" spans="1:6" ht="15" customHeight="1" x14ac:dyDescent="0.2">
      <c r="A178" s="26" t="s">
        <v>145</v>
      </c>
      <c r="B178" s="12">
        <v>1</v>
      </c>
      <c r="C178" s="13">
        <v>1.029089E-3</v>
      </c>
      <c r="D178" s="11" t="s">
        <v>319</v>
      </c>
      <c r="E178" s="11" t="s">
        <v>319</v>
      </c>
      <c r="F178" s="19">
        <v>0.5</v>
      </c>
    </row>
    <row r="179" spans="1:6" ht="15" customHeight="1" x14ac:dyDescent="0.2">
      <c r="A179" s="26" t="s">
        <v>146</v>
      </c>
      <c r="B179" s="12">
        <v>1</v>
      </c>
      <c r="C179" s="13">
        <v>6.8605900000000004E-4</v>
      </c>
      <c r="D179" s="13">
        <v>6.8605900000000004E-4</v>
      </c>
      <c r="E179" s="11" t="s">
        <v>319</v>
      </c>
      <c r="F179" s="19" t="s">
        <v>319</v>
      </c>
    </row>
    <row r="180" spans="1:6" ht="21" customHeight="1" x14ac:dyDescent="0.2">
      <c r="A180" s="25" t="s">
        <v>147</v>
      </c>
      <c r="B180" s="10">
        <f>SUM(B181:B185)</f>
        <v>6</v>
      </c>
      <c r="C180" s="11">
        <f t="shared" ref="C180:F180" si="42">SUM(C181:C185)</f>
        <v>3.0015779369999995</v>
      </c>
      <c r="D180" s="11" t="s">
        <v>319</v>
      </c>
      <c r="E180" s="11">
        <f t="shared" si="42"/>
        <v>2</v>
      </c>
      <c r="F180" s="18">
        <f t="shared" si="42"/>
        <v>320.3</v>
      </c>
    </row>
    <row r="181" spans="1:6" ht="15" customHeight="1" x14ac:dyDescent="0.2">
      <c r="A181" s="26" t="s">
        <v>148</v>
      </c>
      <c r="B181" s="12">
        <v>1</v>
      </c>
      <c r="C181" s="13">
        <v>6.8605900000000004E-4</v>
      </c>
      <c r="D181" s="11" t="s">
        <v>319</v>
      </c>
      <c r="E181" s="11" t="s">
        <v>319</v>
      </c>
      <c r="F181" s="19" t="s">
        <v>319</v>
      </c>
    </row>
    <row r="182" spans="1:6" ht="15" customHeight="1" x14ac:dyDescent="0.2">
      <c r="A182" s="26" t="s">
        <v>149</v>
      </c>
      <c r="B182" s="12">
        <v>1</v>
      </c>
      <c r="C182" s="13">
        <v>2.05818E-4</v>
      </c>
      <c r="D182" s="11" t="s">
        <v>319</v>
      </c>
      <c r="E182" s="11" t="s">
        <v>319</v>
      </c>
      <c r="F182" s="19">
        <v>0.2</v>
      </c>
    </row>
    <row r="183" spans="1:6" ht="15" customHeight="1" x14ac:dyDescent="0.2">
      <c r="A183" s="26" t="s">
        <v>150</v>
      </c>
      <c r="B183" s="12">
        <v>2</v>
      </c>
      <c r="C183" s="13">
        <v>3</v>
      </c>
      <c r="D183" s="11" t="s">
        <v>319</v>
      </c>
      <c r="E183" s="13">
        <v>2</v>
      </c>
      <c r="F183" s="19">
        <v>320</v>
      </c>
    </row>
    <row r="184" spans="1:6" ht="15" customHeight="1" x14ac:dyDescent="0.2">
      <c r="A184" s="26" t="s">
        <v>151</v>
      </c>
      <c r="B184" s="12">
        <v>1</v>
      </c>
      <c r="C184" s="13">
        <v>3.4302999999999997E-4</v>
      </c>
      <c r="D184" s="11" t="s">
        <v>319</v>
      </c>
      <c r="E184" s="11" t="s">
        <v>319</v>
      </c>
      <c r="F184" s="19">
        <v>0.1</v>
      </c>
    </row>
    <row r="185" spans="1:6" ht="15" customHeight="1" x14ac:dyDescent="0.2">
      <c r="A185" s="26" t="s">
        <v>152</v>
      </c>
      <c r="B185" s="12">
        <v>1</v>
      </c>
      <c r="C185" s="13">
        <v>3.4302999999999997E-4</v>
      </c>
      <c r="D185" s="11" t="s">
        <v>319</v>
      </c>
      <c r="E185" s="11" t="s">
        <v>319</v>
      </c>
      <c r="F185" s="19" t="s">
        <v>319</v>
      </c>
    </row>
    <row r="186" spans="1:6" ht="21" customHeight="1" x14ac:dyDescent="0.2">
      <c r="A186" s="25" t="s">
        <v>142</v>
      </c>
      <c r="B186" s="10">
        <f>SUM(B187:B191)</f>
        <v>8</v>
      </c>
      <c r="C186" s="11">
        <f t="shared" ref="C186:F186" si="43">SUM(C187:C191)</f>
        <v>12.25126921</v>
      </c>
      <c r="D186" s="11" t="s">
        <v>319</v>
      </c>
      <c r="E186" s="11">
        <f t="shared" si="43"/>
        <v>2.75</v>
      </c>
      <c r="F186" s="18">
        <f t="shared" si="43"/>
        <v>1100.46</v>
      </c>
    </row>
    <row r="187" spans="1:6" ht="15" customHeight="1" x14ac:dyDescent="0.2">
      <c r="A187" s="26" t="s">
        <v>298</v>
      </c>
      <c r="B187" s="12">
        <v>2</v>
      </c>
      <c r="C187" s="13">
        <v>0.25068605899999996</v>
      </c>
      <c r="D187" s="11" t="s">
        <v>319</v>
      </c>
      <c r="E187" s="13">
        <v>0.25</v>
      </c>
      <c r="F187" s="19">
        <v>0.2</v>
      </c>
    </row>
    <row r="188" spans="1:6" ht="15" customHeight="1" x14ac:dyDescent="0.2">
      <c r="A188" s="26" t="s">
        <v>153</v>
      </c>
      <c r="B188" s="12">
        <v>1</v>
      </c>
      <c r="C188" s="13">
        <v>3.4302999999999997E-4</v>
      </c>
      <c r="D188" s="11" t="s">
        <v>319</v>
      </c>
      <c r="E188" s="11" t="s">
        <v>319</v>
      </c>
      <c r="F188" s="19">
        <v>0.01</v>
      </c>
    </row>
    <row r="189" spans="1:6" ht="15" customHeight="1" x14ac:dyDescent="0.2">
      <c r="A189" s="26" t="s">
        <v>154</v>
      </c>
      <c r="B189" s="12">
        <v>2</v>
      </c>
      <c r="C189" s="13">
        <v>4.5</v>
      </c>
      <c r="D189" s="11" t="s">
        <v>319</v>
      </c>
      <c r="E189" s="11" t="s">
        <v>319</v>
      </c>
      <c r="F189" s="19">
        <v>600</v>
      </c>
    </row>
    <row r="190" spans="1:6" ht="15" customHeight="1" x14ac:dyDescent="0.2">
      <c r="A190" s="26" t="s">
        <v>155</v>
      </c>
      <c r="B190" s="12">
        <v>1</v>
      </c>
      <c r="C190" s="13">
        <v>2.4012099999999999E-4</v>
      </c>
      <c r="D190" s="11" t="s">
        <v>319</v>
      </c>
      <c r="E190" s="11" t="s">
        <v>319</v>
      </c>
      <c r="F190" s="19">
        <v>0.25</v>
      </c>
    </row>
    <row r="191" spans="1:6" ht="15" customHeight="1" x14ac:dyDescent="0.2">
      <c r="A191" s="26" t="s">
        <v>156</v>
      </c>
      <c r="B191" s="12">
        <v>2</v>
      </c>
      <c r="C191" s="13">
        <v>7.5</v>
      </c>
      <c r="D191" s="11" t="s">
        <v>319</v>
      </c>
      <c r="E191" s="13">
        <v>2.5</v>
      </c>
      <c r="F191" s="19">
        <v>500</v>
      </c>
    </row>
    <row r="192" spans="1:6" ht="21" customHeight="1" x14ac:dyDescent="0.2">
      <c r="A192" s="25" t="s">
        <v>157</v>
      </c>
      <c r="B192" s="10">
        <f>SUM(B193:B194)</f>
        <v>17</v>
      </c>
      <c r="C192" s="11">
        <f t="shared" ref="C192:F192" si="44">SUM(C193:C194)</f>
        <v>12.768061198000002</v>
      </c>
      <c r="D192" s="11">
        <f t="shared" si="44"/>
        <v>0.51</v>
      </c>
      <c r="E192" s="11">
        <f t="shared" si="44"/>
        <v>9.5000125000000022</v>
      </c>
      <c r="F192" s="18">
        <f t="shared" si="44"/>
        <v>1358.25</v>
      </c>
    </row>
    <row r="193" spans="1:6" ht="15" customHeight="1" x14ac:dyDescent="0.2">
      <c r="A193" s="26" t="s">
        <v>158</v>
      </c>
      <c r="B193" s="12">
        <v>12</v>
      </c>
      <c r="C193" s="13">
        <v>9.7510290900000012</v>
      </c>
      <c r="D193" s="13">
        <v>9.9999999999999985E-3</v>
      </c>
      <c r="E193" s="13">
        <v>9.0000000000000018</v>
      </c>
      <c r="F193" s="19">
        <v>903.23</v>
      </c>
    </row>
    <row r="194" spans="1:6" ht="15" customHeight="1" x14ac:dyDescent="0.2">
      <c r="A194" s="26" t="s">
        <v>159</v>
      </c>
      <c r="B194" s="12">
        <v>5</v>
      </c>
      <c r="C194" s="13">
        <v>3.0170321079999995</v>
      </c>
      <c r="D194" s="13">
        <v>0.5</v>
      </c>
      <c r="E194" s="13">
        <v>0.50001249999999997</v>
      </c>
      <c r="F194" s="19">
        <v>455.02</v>
      </c>
    </row>
    <row r="195" spans="1:6" ht="21" customHeight="1" x14ac:dyDescent="0.2">
      <c r="A195" s="25" t="s">
        <v>160</v>
      </c>
      <c r="B195" s="10">
        <f>SUM(B196)</f>
        <v>1</v>
      </c>
      <c r="C195" s="11">
        <f t="shared" ref="C195:F195" si="45">SUM(C196)</f>
        <v>6.8606E-5</v>
      </c>
      <c r="D195" s="11" t="s">
        <v>319</v>
      </c>
      <c r="E195" s="11" t="s">
        <v>319</v>
      </c>
      <c r="F195" s="18">
        <f t="shared" si="45"/>
        <v>0.2</v>
      </c>
    </row>
    <row r="196" spans="1:6" ht="15" customHeight="1" x14ac:dyDescent="0.2">
      <c r="A196" s="26" t="s">
        <v>299</v>
      </c>
      <c r="B196" s="12">
        <v>1</v>
      </c>
      <c r="C196" s="13">
        <v>6.8606E-5</v>
      </c>
      <c r="D196" s="11" t="s">
        <v>319</v>
      </c>
      <c r="E196" s="11" t="s">
        <v>319</v>
      </c>
      <c r="F196" s="19">
        <v>0.2</v>
      </c>
    </row>
    <row r="197" spans="1:6" ht="21" customHeight="1" x14ac:dyDescent="0.2">
      <c r="A197" s="25" t="s">
        <v>22</v>
      </c>
      <c r="B197" s="10">
        <f>SUM(B198:B200)</f>
        <v>8</v>
      </c>
      <c r="C197" s="11">
        <f t="shared" ref="C197:F197" si="46">SUM(C198:C200)</f>
        <v>0.18377332700000004</v>
      </c>
      <c r="D197" s="11">
        <f t="shared" si="46"/>
        <v>5.4116359000000013E-3</v>
      </c>
      <c r="E197" s="11" t="s">
        <v>319</v>
      </c>
      <c r="F197" s="18">
        <f t="shared" si="46"/>
        <v>59.15</v>
      </c>
    </row>
    <row r="198" spans="1:6" ht="15" customHeight="1" x14ac:dyDescent="0.2">
      <c r="A198" s="26" t="s">
        <v>300</v>
      </c>
      <c r="B198" s="12">
        <v>5</v>
      </c>
      <c r="C198" s="13">
        <v>0.18065175700000002</v>
      </c>
      <c r="D198" s="13">
        <v>5.2744240000000006E-3</v>
      </c>
      <c r="E198" s="11" t="s">
        <v>319</v>
      </c>
      <c r="F198" s="19">
        <v>50.55</v>
      </c>
    </row>
    <row r="199" spans="1:6" ht="15" customHeight="1" x14ac:dyDescent="0.2">
      <c r="A199" s="26" t="s">
        <v>161</v>
      </c>
      <c r="B199" s="12">
        <v>1</v>
      </c>
      <c r="C199" s="13">
        <v>3.4303E-5</v>
      </c>
      <c r="D199" s="13">
        <v>3.4303E-5</v>
      </c>
      <c r="E199" s="11" t="s">
        <v>319</v>
      </c>
      <c r="F199" s="19" t="s">
        <v>319</v>
      </c>
    </row>
    <row r="200" spans="1:6" ht="15" customHeight="1" x14ac:dyDescent="0.2">
      <c r="A200" s="26" t="s">
        <v>162</v>
      </c>
      <c r="B200" s="12">
        <v>2</v>
      </c>
      <c r="C200" s="13">
        <v>3.0872669999999999E-3</v>
      </c>
      <c r="D200" s="13">
        <v>1.0290889999999999E-4</v>
      </c>
      <c r="E200" s="11" t="s">
        <v>319</v>
      </c>
      <c r="F200" s="19">
        <v>8.6</v>
      </c>
    </row>
    <row r="201" spans="1:6" ht="21" customHeight="1" x14ac:dyDescent="0.2">
      <c r="A201" s="25" t="s">
        <v>163</v>
      </c>
      <c r="B201" s="10">
        <f>SUM(B202:B204)</f>
        <v>4</v>
      </c>
      <c r="C201" s="11">
        <f t="shared" ref="C201:F201" si="47">SUM(C202:C204)</f>
        <v>1.509331E-3</v>
      </c>
      <c r="D201" s="11" t="s">
        <v>319</v>
      </c>
      <c r="E201" s="11" t="s">
        <v>319</v>
      </c>
      <c r="F201" s="18">
        <f t="shared" si="47"/>
        <v>1.1200000000000001</v>
      </c>
    </row>
    <row r="202" spans="1:6" ht="15" customHeight="1" x14ac:dyDescent="0.2">
      <c r="A202" s="26" t="s">
        <v>164</v>
      </c>
      <c r="B202" s="12">
        <v>1</v>
      </c>
      <c r="C202" s="13">
        <v>3.4302999999999997E-4</v>
      </c>
      <c r="D202" s="11" t="s">
        <v>319</v>
      </c>
      <c r="E202" s="11" t="s">
        <v>319</v>
      </c>
      <c r="F202" s="19">
        <v>1</v>
      </c>
    </row>
    <row r="203" spans="1:6" ht="15" customHeight="1" x14ac:dyDescent="0.2">
      <c r="A203" s="26" t="s">
        <v>165</v>
      </c>
      <c r="B203" s="12">
        <v>1</v>
      </c>
      <c r="C203" s="13">
        <v>6.8606E-5</v>
      </c>
      <c r="D203" s="11" t="s">
        <v>319</v>
      </c>
      <c r="E203" s="11" t="s">
        <v>319</v>
      </c>
      <c r="F203" s="19">
        <v>0.02</v>
      </c>
    </row>
    <row r="204" spans="1:6" ht="15" customHeight="1" x14ac:dyDescent="0.2">
      <c r="A204" s="26" t="s">
        <v>166</v>
      </c>
      <c r="B204" s="12">
        <v>2</v>
      </c>
      <c r="C204" s="13">
        <v>1.0976950000000001E-3</v>
      </c>
      <c r="D204" s="11" t="s">
        <v>319</v>
      </c>
      <c r="E204" s="11" t="s">
        <v>319</v>
      </c>
      <c r="F204" s="19">
        <v>0.1</v>
      </c>
    </row>
    <row r="205" spans="1:6" ht="21" customHeight="1" x14ac:dyDescent="0.2">
      <c r="A205" s="23" t="s">
        <v>167</v>
      </c>
      <c r="B205" s="10">
        <f>B206+B209+B213+B215+B232</f>
        <v>91</v>
      </c>
      <c r="C205" s="11">
        <f t="shared" ref="C205:F205" si="48">C206+C209+C213+C215+C232</f>
        <v>0.11828211499999999</v>
      </c>
      <c r="D205" s="11">
        <f>D206+D209+D215</f>
        <v>5.503237902522827E-2</v>
      </c>
      <c r="E205" s="11" t="s">
        <v>319</v>
      </c>
      <c r="F205" s="18">
        <f t="shared" si="48"/>
        <v>12.504000000000001</v>
      </c>
    </row>
    <row r="206" spans="1:6" ht="21" customHeight="1" x14ac:dyDescent="0.2">
      <c r="A206" s="25" t="s">
        <v>168</v>
      </c>
      <c r="B206" s="10">
        <f>SUM(B207:B208)</f>
        <v>4</v>
      </c>
      <c r="C206" s="11">
        <f t="shared" ref="C206:F206" si="49">SUM(C207:C208)</f>
        <v>5.3258781999999998E-2</v>
      </c>
      <c r="D206" s="11">
        <f t="shared" si="49"/>
        <v>5.0011319981750013E-2</v>
      </c>
      <c r="E206" s="11" t="s">
        <v>319</v>
      </c>
      <c r="F206" s="18">
        <f t="shared" si="49"/>
        <v>0.47000000000000003</v>
      </c>
    </row>
    <row r="207" spans="1:6" ht="15" customHeight="1" x14ac:dyDescent="0.2">
      <c r="A207" s="26" t="s">
        <v>301</v>
      </c>
      <c r="B207" s="12">
        <v>1</v>
      </c>
      <c r="C207" s="13">
        <v>5.1454400000000003E-4</v>
      </c>
      <c r="D207" s="11" t="s">
        <v>319</v>
      </c>
      <c r="E207" s="11" t="s">
        <v>319</v>
      </c>
      <c r="F207" s="19">
        <v>7.0000000000000007E-2</v>
      </c>
    </row>
    <row r="208" spans="1:6" ht="15" customHeight="1" x14ac:dyDescent="0.2">
      <c r="A208" s="26" t="s">
        <v>169</v>
      </c>
      <c r="B208" s="12">
        <v>3</v>
      </c>
      <c r="C208" s="13">
        <v>5.2744237999999999E-2</v>
      </c>
      <c r="D208" s="13">
        <v>5.0011319981750013E-2</v>
      </c>
      <c r="E208" s="11" t="s">
        <v>319</v>
      </c>
      <c r="F208" s="19">
        <v>0.4</v>
      </c>
    </row>
    <row r="209" spans="1:6" ht="21" customHeight="1" x14ac:dyDescent="0.2">
      <c r="A209" s="25" t="s">
        <v>170</v>
      </c>
      <c r="B209" s="10">
        <f>SUM(B210:B212)</f>
        <v>11</v>
      </c>
      <c r="C209" s="11">
        <f t="shared" ref="C209:F209" si="50">SUM(C210:C212)</f>
        <v>1.2366905000000001E-2</v>
      </c>
      <c r="D209" s="11">
        <f t="shared" si="50"/>
        <v>8.5757399999999994E-4</v>
      </c>
      <c r="E209" s="11" t="s">
        <v>319</v>
      </c>
      <c r="F209" s="18">
        <f t="shared" si="50"/>
        <v>0.24000000000000002</v>
      </c>
    </row>
    <row r="210" spans="1:6" ht="15" customHeight="1" x14ac:dyDescent="0.2">
      <c r="A210" s="26" t="s">
        <v>316</v>
      </c>
      <c r="B210" s="12">
        <v>7</v>
      </c>
      <c r="C210" s="13">
        <v>1.9895719999999993E-3</v>
      </c>
      <c r="D210" s="13">
        <v>8.5757399999999994E-4</v>
      </c>
      <c r="E210" s="11" t="s">
        <v>319</v>
      </c>
      <c r="F210" s="19">
        <v>0.21000000000000002</v>
      </c>
    </row>
    <row r="211" spans="1:6" ht="15" customHeight="1" x14ac:dyDescent="0.2">
      <c r="A211" s="26" t="s">
        <v>171</v>
      </c>
      <c r="B211" s="12">
        <v>1</v>
      </c>
      <c r="C211" s="13">
        <v>0.01</v>
      </c>
      <c r="D211" s="11" t="s">
        <v>319</v>
      </c>
      <c r="E211" s="11" t="s">
        <v>319</v>
      </c>
      <c r="F211" s="19" t="s">
        <v>319</v>
      </c>
    </row>
    <row r="212" spans="1:6" ht="15" customHeight="1" x14ac:dyDescent="0.2">
      <c r="A212" s="26" t="s">
        <v>172</v>
      </c>
      <c r="B212" s="12">
        <v>3</v>
      </c>
      <c r="C212" s="13">
        <v>3.7733299999999999E-4</v>
      </c>
      <c r="D212" s="11" t="s">
        <v>319</v>
      </c>
      <c r="E212" s="11" t="s">
        <v>319</v>
      </c>
      <c r="F212" s="19">
        <v>2.9999999999999995E-2</v>
      </c>
    </row>
    <row r="213" spans="1:6" ht="21" customHeight="1" x14ac:dyDescent="0.2">
      <c r="A213" s="25" t="s">
        <v>173</v>
      </c>
      <c r="B213" s="10">
        <f>SUM(B214)</f>
        <v>1</v>
      </c>
      <c r="C213" s="11">
        <f t="shared" ref="C213:F213" si="51">SUM(C214)</f>
        <v>3.4302999999999997E-4</v>
      </c>
      <c r="D213" s="11" t="s">
        <v>319</v>
      </c>
      <c r="E213" s="11" t="s">
        <v>319</v>
      </c>
      <c r="F213" s="18">
        <f t="shared" si="51"/>
        <v>0.09</v>
      </c>
    </row>
    <row r="214" spans="1:6" ht="15" customHeight="1" x14ac:dyDescent="0.2">
      <c r="A214" s="26" t="s">
        <v>302</v>
      </c>
      <c r="B214" s="12">
        <v>1</v>
      </c>
      <c r="C214" s="13">
        <v>3.4302999999999997E-4</v>
      </c>
      <c r="D214" s="11" t="s">
        <v>319</v>
      </c>
      <c r="E214" s="11" t="s">
        <v>319</v>
      </c>
      <c r="F214" s="19">
        <v>0.09</v>
      </c>
    </row>
    <row r="215" spans="1:6" ht="21" customHeight="1" x14ac:dyDescent="0.2">
      <c r="A215" s="25" t="s">
        <v>167</v>
      </c>
      <c r="B215" s="10">
        <f>SUM(B216:B231)</f>
        <v>58</v>
      </c>
      <c r="C215" s="11">
        <f t="shared" ref="C215:F215" si="52">SUM(C216:C231)</f>
        <v>4.7236558000000005E-2</v>
      </c>
      <c r="D215" s="11">
        <f t="shared" si="52"/>
        <v>4.1634850434782607E-3</v>
      </c>
      <c r="E215" s="11" t="s">
        <v>319</v>
      </c>
      <c r="F215" s="18">
        <f t="shared" si="52"/>
        <v>10.734</v>
      </c>
    </row>
    <row r="216" spans="1:6" ht="15" customHeight="1" x14ac:dyDescent="0.2">
      <c r="A216" s="26" t="s">
        <v>174</v>
      </c>
      <c r="B216" s="12">
        <v>1</v>
      </c>
      <c r="C216" s="13">
        <v>1.7151499999999999E-4</v>
      </c>
      <c r="D216" s="11" t="s">
        <v>319</v>
      </c>
      <c r="E216" s="11" t="s">
        <v>319</v>
      </c>
      <c r="F216" s="19">
        <v>0.05</v>
      </c>
    </row>
    <row r="217" spans="1:6" ht="15" customHeight="1" x14ac:dyDescent="0.2">
      <c r="A217" s="26" t="s">
        <v>175</v>
      </c>
      <c r="B217" s="12">
        <v>1</v>
      </c>
      <c r="C217" s="13">
        <v>6.8606E-5</v>
      </c>
      <c r="D217" s="11" t="s">
        <v>319</v>
      </c>
      <c r="E217" s="11" t="s">
        <v>319</v>
      </c>
      <c r="F217" s="19">
        <v>0.01</v>
      </c>
    </row>
    <row r="218" spans="1:6" ht="15" customHeight="1" x14ac:dyDescent="0.2">
      <c r="A218" s="26" t="s">
        <v>30</v>
      </c>
      <c r="B218" s="12">
        <v>1</v>
      </c>
      <c r="C218" s="13">
        <v>6.8606E-5</v>
      </c>
      <c r="D218" s="11" t="s">
        <v>319</v>
      </c>
      <c r="E218" s="11" t="s">
        <v>319</v>
      </c>
      <c r="F218" s="19">
        <v>0.05</v>
      </c>
    </row>
    <row r="219" spans="1:6" ht="15" customHeight="1" x14ac:dyDescent="0.2">
      <c r="A219" s="26" t="s">
        <v>92</v>
      </c>
      <c r="B219" s="12">
        <v>2</v>
      </c>
      <c r="C219" s="13">
        <v>1.37212E-4</v>
      </c>
      <c r="D219" s="11" t="s">
        <v>319</v>
      </c>
      <c r="E219" s="11" t="s">
        <v>319</v>
      </c>
      <c r="F219" s="19">
        <v>0.02</v>
      </c>
    </row>
    <row r="220" spans="1:6" ht="15" customHeight="1" x14ac:dyDescent="0.2">
      <c r="A220" s="26" t="s">
        <v>176</v>
      </c>
      <c r="B220" s="12">
        <v>2</v>
      </c>
      <c r="C220" s="13">
        <v>4.4593900000000001E-4</v>
      </c>
      <c r="D220" s="11" t="s">
        <v>319</v>
      </c>
      <c r="E220" s="11" t="s">
        <v>319</v>
      </c>
      <c r="F220" s="19">
        <v>0.15000000000000002</v>
      </c>
    </row>
    <row r="221" spans="1:6" ht="15" customHeight="1" x14ac:dyDescent="0.2">
      <c r="A221" s="26" t="s">
        <v>177</v>
      </c>
      <c r="B221" s="12">
        <v>3</v>
      </c>
      <c r="C221" s="13">
        <v>2.74424E-4</v>
      </c>
      <c r="D221" s="11" t="s">
        <v>319</v>
      </c>
      <c r="E221" s="11" t="s">
        <v>319</v>
      </c>
      <c r="F221" s="19">
        <v>9.0000000000000011E-2</v>
      </c>
    </row>
    <row r="222" spans="1:6" ht="15" customHeight="1" x14ac:dyDescent="0.2">
      <c r="A222" s="26" t="s">
        <v>178</v>
      </c>
      <c r="B222" s="12">
        <v>10</v>
      </c>
      <c r="C222" s="13">
        <v>4.4593870000000004E-3</v>
      </c>
      <c r="D222" s="13">
        <v>1.7151500000000001E-4</v>
      </c>
      <c r="E222" s="11" t="s">
        <v>319</v>
      </c>
      <c r="F222" s="19">
        <v>1.764</v>
      </c>
    </row>
    <row r="223" spans="1:6" ht="15" customHeight="1" x14ac:dyDescent="0.2">
      <c r="A223" s="26" t="s">
        <v>179</v>
      </c>
      <c r="B223" s="12">
        <v>3</v>
      </c>
      <c r="C223" s="13">
        <v>2.4802415000000005E-2</v>
      </c>
      <c r="D223" s="13">
        <v>2.1739130434782609E-3</v>
      </c>
      <c r="E223" s="11" t="s">
        <v>319</v>
      </c>
      <c r="F223" s="19">
        <v>4.6000000000000005</v>
      </c>
    </row>
    <row r="224" spans="1:6" ht="15" customHeight="1" x14ac:dyDescent="0.2">
      <c r="A224" s="26" t="s">
        <v>180</v>
      </c>
      <c r="B224" s="12">
        <v>3</v>
      </c>
      <c r="C224" s="13">
        <v>1.234906E-3</v>
      </c>
      <c r="D224" s="11" t="s">
        <v>319</v>
      </c>
      <c r="E224" s="11" t="s">
        <v>319</v>
      </c>
      <c r="F224" s="19">
        <v>0.26</v>
      </c>
    </row>
    <row r="225" spans="1:6" ht="15" customHeight="1" x14ac:dyDescent="0.2">
      <c r="A225" s="26" t="s">
        <v>181</v>
      </c>
      <c r="B225" s="12">
        <v>7</v>
      </c>
      <c r="C225" s="13">
        <v>8.5757499999999996E-4</v>
      </c>
      <c r="D225" s="13">
        <v>3.4303E-5</v>
      </c>
      <c r="E225" s="11" t="s">
        <v>319</v>
      </c>
      <c r="F225" s="19">
        <v>0.22000000000000003</v>
      </c>
    </row>
    <row r="226" spans="1:6" ht="15" customHeight="1" x14ac:dyDescent="0.2">
      <c r="A226" s="26" t="s">
        <v>182</v>
      </c>
      <c r="B226" s="12">
        <v>5</v>
      </c>
      <c r="C226" s="13">
        <v>2.0581779999999999E-3</v>
      </c>
      <c r="D226" s="13">
        <v>8.5757400000000016E-4</v>
      </c>
      <c r="E226" s="11" t="s">
        <v>319</v>
      </c>
      <c r="F226" s="19">
        <v>0.23000000000000004</v>
      </c>
    </row>
    <row r="227" spans="1:6" ht="15" customHeight="1" x14ac:dyDescent="0.2">
      <c r="A227" s="26" t="s">
        <v>183</v>
      </c>
      <c r="B227" s="12">
        <v>2</v>
      </c>
      <c r="C227" s="13">
        <v>2.0581799999999997E-4</v>
      </c>
      <c r="D227" s="11" t="s">
        <v>319</v>
      </c>
      <c r="E227" s="11" t="s">
        <v>319</v>
      </c>
      <c r="F227" s="19">
        <v>0.03</v>
      </c>
    </row>
    <row r="228" spans="1:6" ht="15" customHeight="1" x14ac:dyDescent="0.2">
      <c r="A228" s="26" t="s">
        <v>184</v>
      </c>
      <c r="B228" s="12">
        <v>5</v>
      </c>
      <c r="C228" s="13">
        <v>1.029089E-3</v>
      </c>
      <c r="D228" s="13">
        <v>8.5757400000000016E-4</v>
      </c>
      <c r="E228" s="11" t="s">
        <v>319</v>
      </c>
      <c r="F228" s="19">
        <v>0.04</v>
      </c>
    </row>
    <row r="229" spans="1:6" ht="15" customHeight="1" x14ac:dyDescent="0.2">
      <c r="A229" s="26" t="s">
        <v>185</v>
      </c>
      <c r="B229" s="12">
        <v>6</v>
      </c>
      <c r="C229" s="13">
        <v>2.6070260000000001E-3</v>
      </c>
      <c r="D229" s="13">
        <v>6.8606E-5</v>
      </c>
      <c r="E229" s="11" t="s">
        <v>319</v>
      </c>
      <c r="F229" s="19">
        <v>0.98</v>
      </c>
    </row>
    <row r="230" spans="1:6" ht="15" customHeight="1" x14ac:dyDescent="0.2">
      <c r="A230" s="26" t="s">
        <v>186</v>
      </c>
      <c r="B230" s="12">
        <v>5</v>
      </c>
      <c r="C230" s="13">
        <v>8.507134999999999E-3</v>
      </c>
      <c r="D230" s="11" t="s">
        <v>319</v>
      </c>
      <c r="E230" s="11" t="s">
        <v>319</v>
      </c>
      <c r="F230" s="19">
        <v>2.17</v>
      </c>
    </row>
    <row r="231" spans="1:6" ht="15" customHeight="1" x14ac:dyDescent="0.2">
      <c r="A231" s="26" t="s">
        <v>187</v>
      </c>
      <c r="B231" s="12">
        <v>2</v>
      </c>
      <c r="C231" s="13">
        <v>3.0872700000000001E-4</v>
      </c>
      <c r="D231" s="11" t="s">
        <v>319</v>
      </c>
      <c r="E231" s="11" t="s">
        <v>319</v>
      </c>
      <c r="F231" s="19">
        <v>7.0000000000000007E-2</v>
      </c>
    </row>
    <row r="232" spans="1:6" ht="21" customHeight="1" x14ac:dyDescent="0.2">
      <c r="A232" s="25" t="s">
        <v>188</v>
      </c>
      <c r="B232" s="10">
        <f>SUM(B233:B240)</f>
        <v>17</v>
      </c>
      <c r="C232" s="11">
        <f t="shared" ref="C232:F232" si="53">SUM(C233:C240)</f>
        <v>5.0768400000000009E-3</v>
      </c>
      <c r="D232" s="11" t="s">
        <v>319</v>
      </c>
      <c r="E232" s="11" t="s">
        <v>319</v>
      </c>
      <c r="F232" s="18">
        <f t="shared" si="53"/>
        <v>0.97</v>
      </c>
    </row>
    <row r="233" spans="1:6" ht="15" customHeight="1" x14ac:dyDescent="0.2">
      <c r="A233" s="26" t="s">
        <v>189</v>
      </c>
      <c r="B233" s="12">
        <v>1</v>
      </c>
      <c r="C233" s="13">
        <v>1.372119E-3</v>
      </c>
      <c r="D233" s="11" t="s">
        <v>319</v>
      </c>
      <c r="E233" s="11" t="s">
        <v>319</v>
      </c>
      <c r="F233" s="19">
        <v>0.2</v>
      </c>
    </row>
    <row r="234" spans="1:6" ht="15" customHeight="1" x14ac:dyDescent="0.2">
      <c r="A234" s="26" t="s">
        <v>190</v>
      </c>
      <c r="B234" s="12">
        <v>2</v>
      </c>
      <c r="C234" s="13">
        <v>1.7151500000000001E-4</v>
      </c>
      <c r="D234" s="11" t="s">
        <v>319</v>
      </c>
      <c r="E234" s="11" t="s">
        <v>319</v>
      </c>
      <c r="F234" s="19">
        <v>0.04</v>
      </c>
    </row>
    <row r="235" spans="1:6" ht="15" customHeight="1" x14ac:dyDescent="0.2">
      <c r="A235" s="26" t="s">
        <v>191</v>
      </c>
      <c r="B235" s="12">
        <v>1</v>
      </c>
      <c r="C235" s="13">
        <v>3.4303E-5</v>
      </c>
      <c r="D235" s="11" t="s">
        <v>319</v>
      </c>
      <c r="E235" s="11" t="s">
        <v>319</v>
      </c>
      <c r="F235" s="19">
        <v>0.05</v>
      </c>
    </row>
    <row r="236" spans="1:6" ht="15" customHeight="1" x14ac:dyDescent="0.2">
      <c r="A236" s="26" t="s">
        <v>192</v>
      </c>
      <c r="B236" s="12">
        <v>1</v>
      </c>
      <c r="C236" s="13">
        <v>3.4302999999999997E-4</v>
      </c>
      <c r="D236" s="11" t="s">
        <v>319</v>
      </c>
      <c r="E236" s="11" t="s">
        <v>319</v>
      </c>
      <c r="F236" s="19">
        <v>0.04</v>
      </c>
    </row>
    <row r="237" spans="1:6" ht="15" customHeight="1" x14ac:dyDescent="0.2">
      <c r="A237" s="26" t="s">
        <v>193</v>
      </c>
      <c r="B237" s="12">
        <v>2</v>
      </c>
      <c r="C237" s="13">
        <v>7.2036200000000011E-4</v>
      </c>
      <c r="D237" s="11" t="s">
        <v>319</v>
      </c>
      <c r="E237" s="11" t="s">
        <v>319</v>
      </c>
      <c r="F237" s="19">
        <v>0.43</v>
      </c>
    </row>
    <row r="238" spans="1:6" ht="15" customHeight="1" x14ac:dyDescent="0.2">
      <c r="A238" s="26" t="s">
        <v>194</v>
      </c>
      <c r="B238" s="12">
        <v>2</v>
      </c>
      <c r="C238" s="13">
        <v>6.8606E-5</v>
      </c>
      <c r="D238" s="11" t="s">
        <v>319</v>
      </c>
      <c r="E238" s="11" t="s">
        <v>319</v>
      </c>
      <c r="F238" s="19">
        <v>0.01</v>
      </c>
    </row>
    <row r="239" spans="1:6" ht="15" customHeight="1" x14ac:dyDescent="0.2">
      <c r="A239" s="26" t="s">
        <v>195</v>
      </c>
      <c r="B239" s="12">
        <v>3</v>
      </c>
      <c r="C239" s="13">
        <v>6.5175699999999999E-4</v>
      </c>
      <c r="D239" s="11" t="s">
        <v>319</v>
      </c>
      <c r="E239" s="11" t="s">
        <v>319</v>
      </c>
      <c r="F239" s="19">
        <v>0.11999999999999998</v>
      </c>
    </row>
    <row r="240" spans="1:6" ht="15" customHeight="1" x14ac:dyDescent="0.2">
      <c r="A240" s="26" t="s">
        <v>196</v>
      </c>
      <c r="B240" s="12">
        <v>5</v>
      </c>
      <c r="C240" s="13">
        <v>1.7151480000000001E-3</v>
      </c>
      <c r="D240" s="11" t="s">
        <v>319</v>
      </c>
      <c r="E240" s="11" t="s">
        <v>319</v>
      </c>
      <c r="F240" s="19">
        <v>0.08</v>
      </c>
    </row>
    <row r="241" spans="1:6" ht="21" customHeight="1" x14ac:dyDescent="0.2">
      <c r="A241" s="24" t="s">
        <v>278</v>
      </c>
      <c r="B241" s="10">
        <f>B242+B250+B260+B267+B275</f>
        <v>145</v>
      </c>
      <c r="C241" s="11">
        <f t="shared" ref="C241:F241" si="54">C242+C250+C260+C267+C275</f>
        <v>1.480784865</v>
      </c>
      <c r="D241" s="11">
        <f t="shared" si="54"/>
        <v>8.3013187304761902E-3</v>
      </c>
      <c r="E241" s="11" t="s">
        <v>319</v>
      </c>
      <c r="F241" s="18">
        <f t="shared" si="54"/>
        <v>162.6951</v>
      </c>
    </row>
    <row r="242" spans="1:6" ht="21" customHeight="1" x14ac:dyDescent="0.2">
      <c r="A242" s="25" t="s">
        <v>197</v>
      </c>
      <c r="B242" s="10">
        <f>SUM(B243:B249)</f>
        <v>40</v>
      </c>
      <c r="C242" s="11">
        <f t="shared" ref="C242:F242" si="55">SUM(C243:C249)</f>
        <v>9.9821670000000001E-3</v>
      </c>
      <c r="D242" s="11">
        <f t="shared" si="55"/>
        <v>1.7837549999999997E-3</v>
      </c>
      <c r="E242" s="11" t="s">
        <v>319</v>
      </c>
      <c r="F242" s="18">
        <f t="shared" si="55"/>
        <v>3.5399999999999996</v>
      </c>
    </row>
    <row r="243" spans="1:6" ht="15" customHeight="1" x14ac:dyDescent="0.2">
      <c r="A243" s="26" t="s">
        <v>303</v>
      </c>
      <c r="B243" s="12">
        <v>2</v>
      </c>
      <c r="C243" s="13">
        <v>3.4302999999999997E-4</v>
      </c>
      <c r="D243" s="11" t="s">
        <v>319</v>
      </c>
      <c r="E243" s="11" t="s">
        <v>319</v>
      </c>
      <c r="F243" s="19">
        <v>0.25</v>
      </c>
    </row>
    <row r="244" spans="1:6" ht="15" customHeight="1" x14ac:dyDescent="0.2">
      <c r="A244" s="26" t="s">
        <v>198</v>
      </c>
      <c r="B244" s="12">
        <v>15</v>
      </c>
      <c r="C244" s="13">
        <v>2.3326029999999995E-3</v>
      </c>
      <c r="D244" s="13">
        <v>3.4302999999999992E-4</v>
      </c>
      <c r="E244" s="11" t="s">
        <v>319</v>
      </c>
      <c r="F244" s="19">
        <v>0.56999999999999995</v>
      </c>
    </row>
    <row r="245" spans="1:6" ht="15" customHeight="1" x14ac:dyDescent="0.2">
      <c r="A245" s="26" t="s">
        <v>199</v>
      </c>
      <c r="B245" s="12">
        <v>9</v>
      </c>
      <c r="C245" s="13">
        <v>2.5041180000000005E-3</v>
      </c>
      <c r="D245" s="11" t="s">
        <v>319</v>
      </c>
      <c r="E245" s="11" t="s">
        <v>319</v>
      </c>
      <c r="F245" s="19">
        <v>1.3600000000000003</v>
      </c>
    </row>
    <row r="246" spans="1:6" ht="15" customHeight="1" x14ac:dyDescent="0.2">
      <c r="A246" s="26" t="s">
        <v>200</v>
      </c>
      <c r="B246" s="12">
        <v>1</v>
      </c>
      <c r="C246" s="13">
        <v>3.4303E-5</v>
      </c>
      <c r="D246" s="11" t="s">
        <v>319</v>
      </c>
      <c r="E246" s="11" t="s">
        <v>319</v>
      </c>
      <c r="F246" s="19">
        <v>0.03</v>
      </c>
    </row>
    <row r="247" spans="1:6" ht="15" customHeight="1" x14ac:dyDescent="0.2">
      <c r="A247" s="26" t="s">
        <v>201</v>
      </c>
      <c r="B247" s="12">
        <v>4</v>
      </c>
      <c r="C247" s="13">
        <v>1.1663009999999998E-3</v>
      </c>
      <c r="D247" s="13">
        <v>3.0872699999999996E-4</v>
      </c>
      <c r="E247" s="11" t="s">
        <v>319</v>
      </c>
      <c r="F247" s="19">
        <v>0.26</v>
      </c>
    </row>
    <row r="248" spans="1:6" ht="15" customHeight="1" x14ac:dyDescent="0.2">
      <c r="A248" s="26" t="s">
        <v>202</v>
      </c>
      <c r="B248" s="12">
        <v>5</v>
      </c>
      <c r="C248" s="13">
        <v>1.8866639999999997E-3</v>
      </c>
      <c r="D248" s="13">
        <v>1.1319979999999999E-3</v>
      </c>
      <c r="E248" s="11" t="s">
        <v>319</v>
      </c>
      <c r="F248" s="19">
        <v>0.73</v>
      </c>
    </row>
    <row r="249" spans="1:6" ht="15" customHeight="1" x14ac:dyDescent="0.2">
      <c r="A249" s="26" t="s">
        <v>203</v>
      </c>
      <c r="B249" s="12">
        <v>4</v>
      </c>
      <c r="C249" s="13">
        <v>1.7151479999999997E-3</v>
      </c>
      <c r="D249" s="11" t="s">
        <v>319</v>
      </c>
      <c r="E249" s="11" t="s">
        <v>319</v>
      </c>
      <c r="F249" s="19">
        <v>0.34</v>
      </c>
    </row>
    <row r="250" spans="1:6" ht="21" customHeight="1" x14ac:dyDescent="0.2">
      <c r="A250" s="25" t="s">
        <v>204</v>
      </c>
      <c r="B250" s="10">
        <f>SUM(B251:B259)</f>
        <v>18</v>
      </c>
      <c r="C250" s="11">
        <f t="shared" ref="C250:F250" si="56">SUM(C251:C259)</f>
        <v>1.0377181670000002</v>
      </c>
      <c r="D250" s="11">
        <f t="shared" si="56"/>
        <v>2.1610870333333334E-3</v>
      </c>
      <c r="E250" s="11" t="s">
        <v>319</v>
      </c>
      <c r="F250" s="18">
        <f t="shared" si="56"/>
        <v>63.99</v>
      </c>
    </row>
    <row r="251" spans="1:6" ht="15" customHeight="1" x14ac:dyDescent="0.2">
      <c r="A251" s="26" t="s">
        <v>304</v>
      </c>
      <c r="B251" s="12">
        <v>1</v>
      </c>
      <c r="C251" s="13">
        <v>6.8606E-5</v>
      </c>
      <c r="D251" s="11" t="s">
        <v>319</v>
      </c>
      <c r="E251" s="11" t="s">
        <v>319</v>
      </c>
      <c r="F251" s="19">
        <v>0.2</v>
      </c>
    </row>
    <row r="252" spans="1:6" ht="15" customHeight="1" x14ac:dyDescent="0.2">
      <c r="A252" s="26" t="s">
        <v>205</v>
      </c>
      <c r="B252" s="12">
        <v>1</v>
      </c>
      <c r="C252" s="13">
        <v>1</v>
      </c>
      <c r="D252" s="11" t="s">
        <v>319</v>
      </c>
      <c r="E252" s="11" t="s">
        <v>319</v>
      </c>
      <c r="F252" s="19">
        <v>60</v>
      </c>
    </row>
    <row r="253" spans="1:6" ht="15" customHeight="1" x14ac:dyDescent="0.2">
      <c r="A253" s="26" t="s">
        <v>206</v>
      </c>
      <c r="B253" s="12">
        <v>3</v>
      </c>
      <c r="C253" s="13">
        <v>3.0686059000000002E-2</v>
      </c>
      <c r="D253" s="11" t="s">
        <v>319</v>
      </c>
      <c r="E253" s="11" t="s">
        <v>319</v>
      </c>
      <c r="F253" s="19">
        <v>2.3199999999999998</v>
      </c>
    </row>
    <row r="254" spans="1:6" ht="15" customHeight="1" x14ac:dyDescent="0.2">
      <c r="A254" s="26" t="s">
        <v>207</v>
      </c>
      <c r="B254" s="12">
        <v>3</v>
      </c>
      <c r="C254" s="13">
        <v>1.7837539999999998E-3</v>
      </c>
      <c r="D254" s="13">
        <v>5.1454449999999998E-4</v>
      </c>
      <c r="E254" s="11" t="s">
        <v>319</v>
      </c>
      <c r="F254" s="19">
        <v>0.57000000000000006</v>
      </c>
    </row>
    <row r="255" spans="1:6" ht="15" customHeight="1" x14ac:dyDescent="0.2">
      <c r="A255" s="26" t="s">
        <v>208</v>
      </c>
      <c r="B255" s="12">
        <v>1</v>
      </c>
      <c r="C255" s="13">
        <v>1.372119E-3</v>
      </c>
      <c r="D255" s="13">
        <v>1.372119E-3</v>
      </c>
      <c r="E255" s="11" t="s">
        <v>319</v>
      </c>
      <c r="F255" s="19" t="s">
        <v>319</v>
      </c>
    </row>
    <row r="256" spans="1:6" ht="15" customHeight="1" x14ac:dyDescent="0.2">
      <c r="A256" s="26" t="s">
        <v>209</v>
      </c>
      <c r="B256" s="12">
        <v>2</v>
      </c>
      <c r="C256" s="13">
        <v>7.5466500000000007E-4</v>
      </c>
      <c r="D256" s="11" t="s">
        <v>319</v>
      </c>
      <c r="E256" s="11" t="s">
        <v>319</v>
      </c>
      <c r="F256" s="19">
        <v>0.15</v>
      </c>
    </row>
    <row r="257" spans="1:6" ht="15" customHeight="1" x14ac:dyDescent="0.2">
      <c r="A257" s="26" t="s">
        <v>210</v>
      </c>
      <c r="B257" s="12">
        <v>1</v>
      </c>
      <c r="C257" s="13">
        <v>3.4302999999999997E-4</v>
      </c>
      <c r="D257" s="11" t="s">
        <v>319</v>
      </c>
      <c r="E257" s="11" t="s">
        <v>319</v>
      </c>
      <c r="F257" s="19">
        <v>0.08</v>
      </c>
    </row>
    <row r="258" spans="1:6" ht="15" customHeight="1" x14ac:dyDescent="0.2">
      <c r="A258" s="26" t="s">
        <v>211</v>
      </c>
      <c r="B258" s="12">
        <v>4</v>
      </c>
      <c r="C258" s="13">
        <v>2.3326010000000001E-3</v>
      </c>
      <c r="D258" s="13">
        <v>2.7442353333333332E-4</v>
      </c>
      <c r="E258" s="11" t="s">
        <v>319</v>
      </c>
      <c r="F258" s="19">
        <v>0.55999999999999994</v>
      </c>
    </row>
    <row r="259" spans="1:6" ht="15" customHeight="1" x14ac:dyDescent="0.2">
      <c r="A259" s="26" t="s">
        <v>212</v>
      </c>
      <c r="B259" s="12">
        <v>2</v>
      </c>
      <c r="C259" s="13">
        <v>3.7733299999999999E-4</v>
      </c>
      <c r="D259" s="11" t="s">
        <v>319</v>
      </c>
      <c r="E259" s="11" t="s">
        <v>319</v>
      </c>
      <c r="F259" s="19">
        <v>0.11000000000000001</v>
      </c>
    </row>
    <row r="260" spans="1:6" ht="21" customHeight="1" x14ac:dyDescent="0.2">
      <c r="A260" s="25" t="s">
        <v>213</v>
      </c>
      <c r="B260" s="10">
        <f>SUM(B261:B266)</f>
        <v>15</v>
      </c>
      <c r="C260" s="11">
        <f t="shared" ref="C260:F260" si="57">SUM(C261:C266)</f>
        <v>2.03938E-2</v>
      </c>
      <c r="D260" s="11">
        <f t="shared" si="57"/>
        <v>1.37212E-4</v>
      </c>
      <c r="E260" s="11" t="s">
        <v>319</v>
      </c>
      <c r="F260" s="18">
        <f t="shared" si="57"/>
        <v>3.2089999999999996</v>
      </c>
    </row>
    <row r="261" spans="1:6" ht="15" customHeight="1" x14ac:dyDescent="0.2">
      <c r="A261" s="26" t="s">
        <v>305</v>
      </c>
      <c r="B261" s="12">
        <v>2</v>
      </c>
      <c r="C261" s="13">
        <v>1.0686058999999999E-2</v>
      </c>
      <c r="D261" s="11" t="s">
        <v>319</v>
      </c>
      <c r="E261" s="11" t="s">
        <v>319</v>
      </c>
      <c r="F261" s="19">
        <v>1.6029</v>
      </c>
    </row>
    <row r="262" spans="1:6" ht="15" customHeight="1" x14ac:dyDescent="0.2">
      <c r="A262" s="26" t="s">
        <v>214</v>
      </c>
      <c r="B262" s="12">
        <v>1</v>
      </c>
      <c r="C262" s="13">
        <v>3.4303E-5</v>
      </c>
      <c r="D262" s="13">
        <v>3.4303E-5</v>
      </c>
      <c r="E262" s="11" t="s">
        <v>319</v>
      </c>
      <c r="F262" s="19" t="s">
        <v>319</v>
      </c>
    </row>
    <row r="263" spans="1:6" ht="15" customHeight="1" x14ac:dyDescent="0.2">
      <c r="A263" s="26" t="s">
        <v>26</v>
      </c>
      <c r="B263" s="12">
        <v>1</v>
      </c>
      <c r="C263" s="13">
        <v>6.8605929999999999E-3</v>
      </c>
      <c r="D263" s="11" t="s">
        <v>319</v>
      </c>
      <c r="E263" s="11" t="s">
        <v>319</v>
      </c>
      <c r="F263" s="19">
        <v>1.0290999999999999</v>
      </c>
    </row>
    <row r="264" spans="1:6" ht="15" customHeight="1" x14ac:dyDescent="0.2">
      <c r="A264" s="26" t="s">
        <v>215</v>
      </c>
      <c r="B264" s="12">
        <v>5</v>
      </c>
      <c r="C264" s="13">
        <v>1.6465429999999999E-3</v>
      </c>
      <c r="D264" s="11" t="s">
        <v>319</v>
      </c>
      <c r="E264" s="11" t="s">
        <v>319</v>
      </c>
      <c r="F264" s="19">
        <v>0.247</v>
      </c>
    </row>
    <row r="265" spans="1:6" ht="15" customHeight="1" x14ac:dyDescent="0.2">
      <c r="A265" s="26" t="s">
        <v>216</v>
      </c>
      <c r="B265" s="12">
        <v>3</v>
      </c>
      <c r="C265" s="13">
        <v>7.8896900000000004E-4</v>
      </c>
      <c r="D265" s="11" t="s">
        <v>319</v>
      </c>
      <c r="E265" s="11" t="s">
        <v>319</v>
      </c>
      <c r="F265" s="19">
        <v>0.22499999999999998</v>
      </c>
    </row>
    <row r="266" spans="1:6" ht="15" customHeight="1" x14ac:dyDescent="0.2">
      <c r="A266" s="26" t="s">
        <v>217</v>
      </c>
      <c r="B266" s="12">
        <v>3</v>
      </c>
      <c r="C266" s="13">
        <v>3.7733300000000004E-4</v>
      </c>
      <c r="D266" s="13">
        <v>1.02909E-4</v>
      </c>
      <c r="E266" s="11" t="s">
        <v>319</v>
      </c>
      <c r="F266" s="19">
        <v>0.10500000000000001</v>
      </c>
    </row>
    <row r="267" spans="1:6" ht="21" customHeight="1" x14ac:dyDescent="0.2">
      <c r="A267" s="25" t="s">
        <v>218</v>
      </c>
      <c r="B267" s="10">
        <f>SUM(B268:B274)</f>
        <v>35</v>
      </c>
      <c r="C267" s="11">
        <f t="shared" ref="C267:F267" si="58">SUM(C268:C274)</f>
        <v>1.9193198000000002E-2</v>
      </c>
      <c r="D267" s="11">
        <f t="shared" si="58"/>
        <v>1.2349069999999999E-3</v>
      </c>
      <c r="E267" s="11" t="s">
        <v>319</v>
      </c>
      <c r="F267" s="18">
        <f t="shared" si="58"/>
        <v>2.9811000000000005</v>
      </c>
    </row>
    <row r="268" spans="1:6" ht="15" customHeight="1" x14ac:dyDescent="0.2">
      <c r="A268" s="26" t="s">
        <v>219</v>
      </c>
      <c r="B268" s="12">
        <v>15</v>
      </c>
      <c r="C268" s="13">
        <v>2.4698149999999993E-3</v>
      </c>
      <c r="D268" s="13">
        <v>6.8606E-5</v>
      </c>
      <c r="E268" s="11" t="s">
        <v>319</v>
      </c>
      <c r="F268" s="19">
        <v>0.2601</v>
      </c>
    </row>
    <row r="269" spans="1:6" ht="15" customHeight="1" x14ac:dyDescent="0.2">
      <c r="A269" s="26" t="s">
        <v>220</v>
      </c>
      <c r="B269" s="12">
        <v>2</v>
      </c>
      <c r="C269" s="13">
        <v>1.37212E-4</v>
      </c>
      <c r="D269" s="11" t="s">
        <v>319</v>
      </c>
      <c r="E269" s="11" t="s">
        <v>319</v>
      </c>
      <c r="F269" s="19">
        <v>3.9999999999999994E-2</v>
      </c>
    </row>
    <row r="270" spans="1:6" ht="15" customHeight="1" x14ac:dyDescent="0.2">
      <c r="A270" s="26" t="s">
        <v>221</v>
      </c>
      <c r="B270" s="12">
        <v>2</v>
      </c>
      <c r="C270" s="13">
        <v>1.2006040000000001E-3</v>
      </c>
      <c r="D270" s="11" t="s">
        <v>319</v>
      </c>
      <c r="E270" s="11" t="s">
        <v>319</v>
      </c>
      <c r="F270" s="19">
        <v>0.23</v>
      </c>
    </row>
    <row r="271" spans="1:6" ht="15" customHeight="1" x14ac:dyDescent="0.2">
      <c r="A271" s="26" t="s">
        <v>49</v>
      </c>
      <c r="B271" s="12">
        <v>4</v>
      </c>
      <c r="C271" s="13">
        <v>1.029089E-3</v>
      </c>
      <c r="D271" s="13">
        <v>6.8606E-5</v>
      </c>
      <c r="E271" s="11" t="s">
        <v>319</v>
      </c>
      <c r="F271" s="19">
        <v>0.121</v>
      </c>
    </row>
    <row r="272" spans="1:6" ht="15" customHeight="1" x14ac:dyDescent="0.2">
      <c r="A272" s="26" t="s">
        <v>222</v>
      </c>
      <c r="B272" s="12">
        <v>2</v>
      </c>
      <c r="C272" s="13">
        <v>5.1454499999999993E-4</v>
      </c>
      <c r="D272" s="11" t="s">
        <v>319</v>
      </c>
      <c r="E272" s="11" t="s">
        <v>319</v>
      </c>
      <c r="F272" s="19">
        <v>0.95</v>
      </c>
    </row>
    <row r="273" spans="1:6" ht="15" customHeight="1" x14ac:dyDescent="0.2">
      <c r="A273" s="26" t="s">
        <v>223</v>
      </c>
      <c r="B273" s="12">
        <v>5</v>
      </c>
      <c r="C273" s="13">
        <v>2.6070260000000001E-3</v>
      </c>
      <c r="D273" s="13">
        <v>6.8606E-5</v>
      </c>
      <c r="E273" s="11" t="s">
        <v>319</v>
      </c>
      <c r="F273" s="19">
        <v>1.1800000000000002</v>
      </c>
    </row>
    <row r="274" spans="1:6" ht="15" customHeight="1" x14ac:dyDescent="0.2">
      <c r="A274" s="26" t="s">
        <v>127</v>
      </c>
      <c r="B274" s="12">
        <v>5</v>
      </c>
      <c r="C274" s="13">
        <v>1.1234907000000001E-2</v>
      </c>
      <c r="D274" s="13">
        <v>1.029089E-3</v>
      </c>
      <c r="E274" s="11" t="s">
        <v>319</v>
      </c>
      <c r="F274" s="19">
        <v>0.20000000000000004</v>
      </c>
    </row>
    <row r="275" spans="1:6" ht="21" customHeight="1" x14ac:dyDescent="0.2">
      <c r="A275" s="25" t="s">
        <v>224</v>
      </c>
      <c r="B275" s="10">
        <f>SUM(B276:B283)</f>
        <v>37</v>
      </c>
      <c r="C275" s="11">
        <f t="shared" ref="C275:F275" si="59">SUM(C276:C283)</f>
        <v>0.39349753300000001</v>
      </c>
      <c r="D275" s="11">
        <f t="shared" si="59"/>
        <v>2.9843576971428573E-3</v>
      </c>
      <c r="E275" s="11" t="s">
        <v>319</v>
      </c>
      <c r="F275" s="18">
        <f t="shared" si="59"/>
        <v>88.974999999999994</v>
      </c>
    </row>
    <row r="276" spans="1:6" ht="15" customHeight="1" x14ac:dyDescent="0.2">
      <c r="A276" s="26" t="s">
        <v>306</v>
      </c>
      <c r="B276" s="12">
        <v>3</v>
      </c>
      <c r="C276" s="13">
        <v>1.7151489999999998E-3</v>
      </c>
      <c r="D276" s="11" t="s">
        <v>319</v>
      </c>
      <c r="E276" s="11" t="s">
        <v>319</v>
      </c>
      <c r="F276" s="19">
        <v>0.30000000000000004</v>
      </c>
    </row>
    <row r="277" spans="1:6" ht="15" customHeight="1" x14ac:dyDescent="0.2">
      <c r="A277" s="26" t="s">
        <v>225</v>
      </c>
      <c r="B277" s="12">
        <v>2</v>
      </c>
      <c r="C277" s="13">
        <v>1.2401207000000001E-2</v>
      </c>
      <c r="D277" s="13">
        <v>1.7151478571428571E-3</v>
      </c>
      <c r="E277" s="11" t="s">
        <v>319</v>
      </c>
      <c r="F277" s="19">
        <v>1.64</v>
      </c>
    </row>
    <row r="278" spans="1:6" ht="15" customHeight="1" x14ac:dyDescent="0.2">
      <c r="A278" s="26" t="s">
        <v>226</v>
      </c>
      <c r="B278" s="12">
        <v>9</v>
      </c>
      <c r="C278" s="13">
        <v>1.3944842000000001E-2</v>
      </c>
      <c r="D278" s="11" t="s">
        <v>319</v>
      </c>
      <c r="E278" s="11" t="s">
        <v>319</v>
      </c>
      <c r="F278" s="19">
        <v>0.82000000000000006</v>
      </c>
    </row>
    <row r="279" spans="1:6" ht="15" customHeight="1" x14ac:dyDescent="0.2">
      <c r="A279" s="26" t="s">
        <v>227</v>
      </c>
      <c r="B279" s="12">
        <v>7</v>
      </c>
      <c r="C279" s="13">
        <v>0.28452799100000004</v>
      </c>
      <c r="D279" s="13">
        <v>1.3721184000000002E-4</v>
      </c>
      <c r="E279" s="11" t="s">
        <v>319</v>
      </c>
      <c r="F279" s="19">
        <v>78.52</v>
      </c>
    </row>
    <row r="280" spans="1:6" ht="15" customHeight="1" x14ac:dyDescent="0.2">
      <c r="A280" s="26" t="s">
        <v>228</v>
      </c>
      <c r="B280" s="12">
        <v>4</v>
      </c>
      <c r="C280" s="13">
        <v>9.2274980000000006E-3</v>
      </c>
      <c r="D280" s="11" t="s">
        <v>319</v>
      </c>
      <c r="E280" s="11" t="s">
        <v>319</v>
      </c>
      <c r="F280" s="19">
        <v>1.1600000000000001</v>
      </c>
    </row>
    <row r="281" spans="1:6" ht="15" customHeight="1" x14ac:dyDescent="0.2">
      <c r="A281" s="26" t="s">
        <v>229</v>
      </c>
      <c r="B281" s="12">
        <v>7</v>
      </c>
      <c r="C281" s="13">
        <v>1.1029089000000002E-2</v>
      </c>
      <c r="D281" s="13">
        <v>8.5757399999999994E-4</v>
      </c>
      <c r="E281" s="11" t="s">
        <v>319</v>
      </c>
      <c r="F281" s="19">
        <v>1.325</v>
      </c>
    </row>
    <row r="282" spans="1:6" ht="15" customHeight="1" x14ac:dyDescent="0.2">
      <c r="A282" s="26" t="s">
        <v>230</v>
      </c>
      <c r="B282" s="12">
        <v>3</v>
      </c>
      <c r="C282" s="13">
        <v>6.0274424000000007E-2</v>
      </c>
      <c r="D282" s="13">
        <v>2.74424E-4</v>
      </c>
      <c r="E282" s="11" t="s">
        <v>319</v>
      </c>
      <c r="F282" s="19">
        <v>5.1000000000000005</v>
      </c>
    </row>
    <row r="283" spans="1:6" ht="15" customHeight="1" x14ac:dyDescent="0.2">
      <c r="A283" s="27" t="s">
        <v>231</v>
      </c>
      <c r="B283" s="12">
        <v>2</v>
      </c>
      <c r="C283" s="13">
        <v>3.7733299999999999E-4</v>
      </c>
      <c r="D283" s="11" t="s">
        <v>319</v>
      </c>
      <c r="E283" s="11" t="s">
        <v>319</v>
      </c>
      <c r="F283" s="19">
        <v>0.11000000000000001</v>
      </c>
    </row>
    <row r="284" spans="1:6" ht="21" customHeight="1" x14ac:dyDescent="0.2">
      <c r="A284" s="23" t="s">
        <v>232</v>
      </c>
      <c r="B284" s="10">
        <f>B285+B288+B293+B297+B300+B302+B305+B307+B315+B319</f>
        <v>41</v>
      </c>
      <c r="C284" s="11">
        <f t="shared" ref="C284:F284" si="60">C285+C288+C293+C297+C300+C302+C305+C307+C315+C319</f>
        <v>0.20773326099999997</v>
      </c>
      <c r="D284" s="11">
        <f>+D288+D293+D297+D315</f>
        <v>9.9478583333333331E-4</v>
      </c>
      <c r="E284" s="11" t="s">
        <v>319</v>
      </c>
      <c r="F284" s="18">
        <f t="shared" si="60"/>
        <v>25.973999999999997</v>
      </c>
    </row>
    <row r="285" spans="1:6" ht="21" customHeight="1" x14ac:dyDescent="0.2">
      <c r="A285" s="25" t="s">
        <v>233</v>
      </c>
      <c r="B285" s="10">
        <f>SUM(B286:B287)</f>
        <v>3</v>
      </c>
      <c r="C285" s="11">
        <f t="shared" ref="C285:F285" si="61">SUM(C286:C287)</f>
        <v>1.5436339999999999E-3</v>
      </c>
      <c r="D285" s="11" t="s">
        <v>319</v>
      </c>
      <c r="E285" s="11" t="s">
        <v>319</v>
      </c>
      <c r="F285" s="18">
        <f t="shared" si="61"/>
        <v>0.28400000000000003</v>
      </c>
    </row>
    <row r="286" spans="1:6" ht="15" customHeight="1" x14ac:dyDescent="0.2">
      <c r="A286" s="26" t="s">
        <v>307</v>
      </c>
      <c r="B286" s="12">
        <v>1</v>
      </c>
      <c r="C286" s="13">
        <v>1.029089E-3</v>
      </c>
      <c r="D286" s="11" t="s">
        <v>319</v>
      </c>
      <c r="E286" s="11" t="s">
        <v>319</v>
      </c>
      <c r="F286" s="19">
        <v>0.21</v>
      </c>
    </row>
    <row r="287" spans="1:6" ht="15" customHeight="1" x14ac:dyDescent="0.2">
      <c r="A287" s="26" t="s">
        <v>234</v>
      </c>
      <c r="B287" s="12">
        <v>2</v>
      </c>
      <c r="C287" s="13">
        <v>5.1454499999999993E-4</v>
      </c>
      <c r="D287" s="11" t="s">
        <v>319</v>
      </c>
      <c r="E287" s="11" t="s">
        <v>319</v>
      </c>
      <c r="F287" s="19">
        <v>7.400000000000001E-2</v>
      </c>
    </row>
    <row r="288" spans="1:6" ht="21" customHeight="1" x14ac:dyDescent="0.2">
      <c r="A288" s="25" t="s">
        <v>235</v>
      </c>
      <c r="B288" s="10">
        <f>SUM(B289:B292)</f>
        <v>6</v>
      </c>
      <c r="C288" s="11">
        <f t="shared" ref="C288:F288" si="62">SUM(C289:C292)</f>
        <v>7.4437419999999997E-3</v>
      </c>
      <c r="D288" s="11">
        <f t="shared" si="62"/>
        <v>2.7442346666666667E-4</v>
      </c>
      <c r="E288" s="11" t="s">
        <v>319</v>
      </c>
      <c r="F288" s="18">
        <f t="shared" si="62"/>
        <v>7.7999999999999989</v>
      </c>
    </row>
    <row r="289" spans="1:6" ht="15" customHeight="1" x14ac:dyDescent="0.2">
      <c r="A289" s="26" t="s">
        <v>236</v>
      </c>
      <c r="B289" s="12">
        <v>1</v>
      </c>
      <c r="C289" s="13">
        <v>5.1454400000000003E-4</v>
      </c>
      <c r="D289" s="11" t="s">
        <v>319</v>
      </c>
      <c r="E289" s="11" t="s">
        <v>319</v>
      </c>
      <c r="F289" s="19">
        <v>0.05</v>
      </c>
    </row>
    <row r="290" spans="1:6" ht="15" customHeight="1" x14ac:dyDescent="0.2">
      <c r="A290" s="26" t="s">
        <v>237</v>
      </c>
      <c r="B290" s="12">
        <v>1</v>
      </c>
      <c r="C290" s="13">
        <v>1.7151480000000001E-3</v>
      </c>
      <c r="D290" s="11" t="s">
        <v>319</v>
      </c>
      <c r="E290" s="11" t="s">
        <v>319</v>
      </c>
      <c r="F290" s="19">
        <v>3.5</v>
      </c>
    </row>
    <row r="291" spans="1:6" ht="15" customHeight="1" x14ac:dyDescent="0.2">
      <c r="A291" s="26" t="s">
        <v>37</v>
      </c>
      <c r="B291" s="12">
        <v>2</v>
      </c>
      <c r="C291" s="13">
        <v>1.2692100000000002E-3</v>
      </c>
      <c r="D291" s="11" t="s">
        <v>319</v>
      </c>
      <c r="E291" s="11" t="s">
        <v>319</v>
      </c>
      <c r="F291" s="19">
        <v>2.15</v>
      </c>
    </row>
    <row r="292" spans="1:6" ht="15" customHeight="1" x14ac:dyDescent="0.2">
      <c r="A292" s="26" t="s">
        <v>231</v>
      </c>
      <c r="B292" s="12">
        <v>2</v>
      </c>
      <c r="C292" s="13">
        <v>3.9448399999999998E-3</v>
      </c>
      <c r="D292" s="13">
        <v>2.7442346666666667E-4</v>
      </c>
      <c r="E292" s="11" t="s">
        <v>319</v>
      </c>
      <c r="F292" s="19">
        <v>2.1</v>
      </c>
    </row>
    <row r="293" spans="1:6" ht="21" customHeight="1" x14ac:dyDescent="0.2">
      <c r="A293" s="25" t="s">
        <v>238</v>
      </c>
      <c r="B293" s="10">
        <f>SUM(B294:B296)</f>
        <v>4</v>
      </c>
      <c r="C293" s="11">
        <f t="shared" ref="C293:F293" si="63">SUM(C294:C296)</f>
        <v>1.5779360000000003E-3</v>
      </c>
      <c r="D293" s="11">
        <f t="shared" si="63"/>
        <v>6.1745346666666669E-4</v>
      </c>
      <c r="E293" s="11" t="s">
        <v>319</v>
      </c>
      <c r="F293" s="18">
        <f t="shared" si="63"/>
        <v>1.35</v>
      </c>
    </row>
    <row r="294" spans="1:6" ht="15" customHeight="1" x14ac:dyDescent="0.2">
      <c r="A294" s="26" t="s">
        <v>308</v>
      </c>
      <c r="B294" s="12">
        <v>2</v>
      </c>
      <c r="C294" s="13">
        <v>5.4884700000000009E-4</v>
      </c>
      <c r="D294" s="13">
        <v>2.7442346666666667E-4</v>
      </c>
      <c r="E294" s="11" t="s">
        <v>319</v>
      </c>
      <c r="F294" s="19">
        <v>0.35</v>
      </c>
    </row>
    <row r="295" spans="1:6" ht="15" customHeight="1" x14ac:dyDescent="0.2">
      <c r="A295" s="26" t="s">
        <v>239</v>
      </c>
      <c r="B295" s="12">
        <v>1</v>
      </c>
      <c r="C295" s="13">
        <v>3.4302999999999997E-4</v>
      </c>
      <c r="D295" s="13">
        <v>3.4302999999999997E-4</v>
      </c>
      <c r="E295" s="11" t="s">
        <v>319</v>
      </c>
      <c r="F295" s="19" t="s">
        <v>319</v>
      </c>
    </row>
    <row r="296" spans="1:6" ht="15" customHeight="1" x14ac:dyDescent="0.2">
      <c r="A296" s="26" t="s">
        <v>153</v>
      </c>
      <c r="B296" s="12">
        <v>1</v>
      </c>
      <c r="C296" s="13">
        <v>6.8605900000000004E-4</v>
      </c>
      <c r="D296" s="11" t="s">
        <v>319</v>
      </c>
      <c r="E296" s="11" t="s">
        <v>319</v>
      </c>
      <c r="F296" s="19">
        <v>1</v>
      </c>
    </row>
    <row r="297" spans="1:6" ht="21" customHeight="1" x14ac:dyDescent="0.2">
      <c r="A297" s="25" t="s">
        <v>240</v>
      </c>
      <c r="B297" s="10">
        <f>SUM(B298:B299)</f>
        <v>5</v>
      </c>
      <c r="C297" s="11">
        <f t="shared" ref="C297:F297" si="64">SUM(C298:C299)</f>
        <v>2.4973928999999999E-2</v>
      </c>
      <c r="D297" s="11">
        <f t="shared" si="64"/>
        <v>6.8605900000000007E-5</v>
      </c>
      <c r="E297" s="11" t="s">
        <v>319</v>
      </c>
      <c r="F297" s="18">
        <f t="shared" si="64"/>
        <v>3.1</v>
      </c>
    </row>
    <row r="298" spans="1:6" ht="15" customHeight="1" x14ac:dyDescent="0.2">
      <c r="A298" s="26" t="s">
        <v>309</v>
      </c>
      <c r="B298" s="12">
        <v>2</v>
      </c>
      <c r="C298" s="13">
        <v>8.5757400000000005E-4</v>
      </c>
      <c r="D298" s="13">
        <v>6.8605900000000007E-5</v>
      </c>
      <c r="E298" s="11" t="s">
        <v>319</v>
      </c>
      <c r="F298" s="19">
        <v>0.1</v>
      </c>
    </row>
    <row r="299" spans="1:6" ht="15" customHeight="1" x14ac:dyDescent="0.2">
      <c r="A299" s="26" t="s">
        <v>241</v>
      </c>
      <c r="B299" s="12">
        <v>3</v>
      </c>
      <c r="C299" s="13">
        <v>2.4116354999999999E-2</v>
      </c>
      <c r="D299" s="11" t="s">
        <v>319</v>
      </c>
      <c r="E299" s="11" t="s">
        <v>319</v>
      </c>
      <c r="F299" s="19">
        <v>3</v>
      </c>
    </row>
    <row r="300" spans="1:6" ht="21" customHeight="1" x14ac:dyDescent="0.2">
      <c r="A300" s="25" t="s">
        <v>242</v>
      </c>
      <c r="B300" s="10">
        <f>SUM(B301)</f>
        <v>1</v>
      </c>
      <c r="C300" s="11">
        <f t="shared" ref="C300:F300" si="65">SUM(C301)</f>
        <v>3.4302999999999997E-4</v>
      </c>
      <c r="D300" s="11" t="s">
        <v>319</v>
      </c>
      <c r="E300" s="11" t="s">
        <v>319</v>
      </c>
      <c r="F300" s="18">
        <f t="shared" si="65"/>
        <v>0.4</v>
      </c>
    </row>
    <row r="301" spans="1:6" ht="15" customHeight="1" x14ac:dyDescent="0.2">
      <c r="A301" s="26" t="s">
        <v>243</v>
      </c>
      <c r="B301" s="12">
        <v>1</v>
      </c>
      <c r="C301" s="13">
        <v>3.4302999999999997E-4</v>
      </c>
      <c r="D301" s="11" t="s">
        <v>319</v>
      </c>
      <c r="E301" s="11" t="s">
        <v>319</v>
      </c>
      <c r="F301" s="19">
        <v>0.4</v>
      </c>
    </row>
    <row r="302" spans="1:6" ht="21" customHeight="1" x14ac:dyDescent="0.2">
      <c r="A302" s="25" t="s">
        <v>244</v>
      </c>
      <c r="B302" s="10">
        <f>SUM(B303:B304)</f>
        <v>3</v>
      </c>
      <c r="C302" s="11">
        <f t="shared" ref="C302:F302" si="66">SUM(C303:C304)</f>
        <v>1.7546651999999999E-2</v>
      </c>
      <c r="D302" s="11" t="s">
        <v>319</v>
      </c>
      <c r="E302" s="11" t="s">
        <v>319</v>
      </c>
      <c r="F302" s="18">
        <f t="shared" si="66"/>
        <v>1</v>
      </c>
    </row>
    <row r="303" spans="1:6" ht="15" customHeight="1" x14ac:dyDescent="0.2">
      <c r="A303" s="26" t="s">
        <v>310</v>
      </c>
      <c r="B303" s="12">
        <v>1</v>
      </c>
      <c r="C303" s="13">
        <v>6.8605900000000004E-4</v>
      </c>
      <c r="D303" s="11" t="s">
        <v>319</v>
      </c>
      <c r="E303" s="11" t="s">
        <v>319</v>
      </c>
      <c r="F303" s="19" t="s">
        <v>319</v>
      </c>
    </row>
    <row r="304" spans="1:6" ht="15" customHeight="1" x14ac:dyDescent="0.2">
      <c r="A304" s="26" t="s">
        <v>231</v>
      </c>
      <c r="B304" s="12">
        <v>2</v>
      </c>
      <c r="C304" s="13">
        <v>1.6860593E-2</v>
      </c>
      <c r="D304" s="11" t="s">
        <v>319</v>
      </c>
      <c r="E304" s="11" t="s">
        <v>319</v>
      </c>
      <c r="F304" s="19">
        <v>1</v>
      </c>
    </row>
    <row r="305" spans="1:6" ht="21" customHeight="1" x14ac:dyDescent="0.2">
      <c r="A305" s="25" t="s">
        <v>121</v>
      </c>
      <c r="B305" s="10">
        <f>SUM(B306)</f>
        <v>3</v>
      </c>
      <c r="C305" s="11">
        <f t="shared" ref="C305:F305" si="67">SUM(C306)</f>
        <v>6.963501999999999E-3</v>
      </c>
      <c r="D305" s="11" t="s">
        <v>319</v>
      </c>
      <c r="E305" s="11" t="s">
        <v>319</v>
      </c>
      <c r="F305" s="18">
        <f t="shared" si="67"/>
        <v>2.0999999999999996</v>
      </c>
    </row>
    <row r="306" spans="1:6" ht="15" customHeight="1" x14ac:dyDescent="0.2">
      <c r="A306" s="26" t="s">
        <v>245</v>
      </c>
      <c r="B306" s="12">
        <v>3</v>
      </c>
      <c r="C306" s="13">
        <v>6.963501999999999E-3</v>
      </c>
      <c r="D306" s="11" t="s">
        <v>319</v>
      </c>
      <c r="E306" s="11" t="s">
        <v>319</v>
      </c>
      <c r="F306" s="19">
        <v>2.0999999999999996</v>
      </c>
    </row>
    <row r="307" spans="1:6" ht="21" customHeight="1" x14ac:dyDescent="0.2">
      <c r="A307" s="25" t="s">
        <v>246</v>
      </c>
      <c r="B307" s="10">
        <f>SUM(B308:B314)</f>
        <v>9</v>
      </c>
      <c r="C307" s="11">
        <f t="shared" ref="C307:F307" si="68">SUM(C308:C314)</f>
        <v>4.3498902999999998E-2</v>
      </c>
      <c r="D307" s="11" t="s">
        <v>319</v>
      </c>
      <c r="E307" s="11" t="s">
        <v>319</v>
      </c>
      <c r="F307" s="18">
        <f t="shared" si="68"/>
        <v>1.9500000000000002</v>
      </c>
    </row>
    <row r="308" spans="1:6" ht="15" customHeight="1" x14ac:dyDescent="0.2">
      <c r="A308" s="26" t="s">
        <v>311</v>
      </c>
      <c r="B308" s="12">
        <v>2</v>
      </c>
      <c r="C308" s="13">
        <v>3.7733299999999999E-4</v>
      </c>
      <c r="D308" s="11" t="s">
        <v>319</v>
      </c>
      <c r="E308" s="11" t="s">
        <v>319</v>
      </c>
      <c r="F308" s="19">
        <v>0.1</v>
      </c>
    </row>
    <row r="309" spans="1:6" ht="15" customHeight="1" x14ac:dyDescent="0.2">
      <c r="A309" s="26" t="s">
        <v>247</v>
      </c>
      <c r="B309" s="12">
        <v>1</v>
      </c>
      <c r="C309" s="13">
        <v>3.4303E-5</v>
      </c>
      <c r="D309" s="11" t="s">
        <v>319</v>
      </c>
      <c r="E309" s="11" t="s">
        <v>319</v>
      </c>
      <c r="F309" s="19" t="s">
        <v>319</v>
      </c>
    </row>
    <row r="310" spans="1:6" ht="15" customHeight="1" x14ac:dyDescent="0.2">
      <c r="A310" s="26" t="s">
        <v>102</v>
      </c>
      <c r="B310" s="12">
        <v>1</v>
      </c>
      <c r="C310" s="13">
        <v>6.8605900000000004E-4</v>
      </c>
      <c r="D310" s="11" t="s">
        <v>319</v>
      </c>
      <c r="E310" s="11" t="s">
        <v>319</v>
      </c>
      <c r="F310" s="19">
        <v>1</v>
      </c>
    </row>
    <row r="311" spans="1:6" ht="15" customHeight="1" x14ac:dyDescent="0.2">
      <c r="A311" s="26" t="s">
        <v>248</v>
      </c>
      <c r="B311" s="12">
        <v>1</v>
      </c>
      <c r="C311" s="13">
        <v>0.03</v>
      </c>
      <c r="D311" s="11" t="s">
        <v>319</v>
      </c>
      <c r="E311" s="11" t="s">
        <v>319</v>
      </c>
      <c r="F311" s="19">
        <v>0.5</v>
      </c>
    </row>
    <row r="312" spans="1:6" ht="15" customHeight="1" x14ac:dyDescent="0.2">
      <c r="A312" s="26" t="s">
        <v>249</v>
      </c>
      <c r="B312" s="12">
        <v>1</v>
      </c>
      <c r="C312" s="13">
        <v>6.8605900000000004E-4</v>
      </c>
      <c r="D312" s="11" t="s">
        <v>319</v>
      </c>
      <c r="E312" s="11" t="s">
        <v>319</v>
      </c>
      <c r="F312" s="19">
        <v>0.1</v>
      </c>
    </row>
    <row r="313" spans="1:6" ht="15" customHeight="1" x14ac:dyDescent="0.2">
      <c r="A313" s="26" t="s">
        <v>250</v>
      </c>
      <c r="B313" s="12">
        <v>2</v>
      </c>
      <c r="C313" s="13">
        <v>1.0343030000000001E-2</v>
      </c>
      <c r="D313" s="11" t="s">
        <v>319</v>
      </c>
      <c r="E313" s="11" t="s">
        <v>319</v>
      </c>
      <c r="F313" s="19">
        <v>0.15000000000000002</v>
      </c>
    </row>
    <row r="314" spans="1:6" ht="15" customHeight="1" x14ac:dyDescent="0.2">
      <c r="A314" s="26" t="s">
        <v>251</v>
      </c>
      <c r="B314" s="12">
        <v>1</v>
      </c>
      <c r="C314" s="13">
        <v>1.372119E-3</v>
      </c>
      <c r="D314" s="11" t="s">
        <v>319</v>
      </c>
      <c r="E314" s="11" t="s">
        <v>319</v>
      </c>
      <c r="F314" s="19">
        <v>0.1</v>
      </c>
    </row>
    <row r="315" spans="1:6" ht="21" customHeight="1" x14ac:dyDescent="0.2">
      <c r="A315" s="25" t="s">
        <v>252</v>
      </c>
      <c r="B315" s="10">
        <f>SUM(B316:B318)</f>
        <v>6</v>
      </c>
      <c r="C315" s="11">
        <f t="shared" ref="C315:F315" si="69">SUM(C316:C318)</f>
        <v>0.10349890299999998</v>
      </c>
      <c r="D315" s="11">
        <f t="shared" si="69"/>
        <v>3.4303E-5</v>
      </c>
      <c r="E315" s="11" t="s">
        <v>319</v>
      </c>
      <c r="F315" s="18">
        <f t="shared" si="69"/>
        <v>7.49</v>
      </c>
    </row>
    <row r="316" spans="1:6" ht="15" customHeight="1" x14ac:dyDescent="0.2">
      <c r="A316" s="26" t="s">
        <v>312</v>
      </c>
      <c r="B316" s="12">
        <v>1</v>
      </c>
      <c r="C316" s="13">
        <v>3.4302999999999997E-4</v>
      </c>
      <c r="D316" s="11" t="s">
        <v>319</v>
      </c>
      <c r="E316" s="11" t="s">
        <v>319</v>
      </c>
      <c r="F316" s="19">
        <v>0.08</v>
      </c>
    </row>
    <row r="317" spans="1:6" ht="15" customHeight="1" x14ac:dyDescent="0.2">
      <c r="A317" s="26" t="s">
        <v>253</v>
      </c>
      <c r="B317" s="12">
        <v>4</v>
      </c>
      <c r="C317" s="13">
        <v>0.10298435799999998</v>
      </c>
      <c r="D317" s="13">
        <v>3.4303E-5</v>
      </c>
      <c r="E317" s="11" t="s">
        <v>319</v>
      </c>
      <c r="F317" s="19">
        <v>7.36</v>
      </c>
    </row>
    <row r="318" spans="1:6" ht="15" customHeight="1" x14ac:dyDescent="0.2">
      <c r="A318" s="26" t="s">
        <v>254</v>
      </c>
      <c r="B318" s="12">
        <v>1</v>
      </c>
      <c r="C318" s="13">
        <v>1.7151499999999999E-4</v>
      </c>
      <c r="D318" s="11" t="s">
        <v>319</v>
      </c>
      <c r="E318" s="11" t="s">
        <v>319</v>
      </c>
      <c r="F318" s="19">
        <v>0.05</v>
      </c>
    </row>
    <row r="319" spans="1:6" ht="21" customHeight="1" x14ac:dyDescent="0.2">
      <c r="A319" s="25" t="s">
        <v>255</v>
      </c>
      <c r="B319" s="10">
        <f>SUM(B320)</f>
        <v>1</v>
      </c>
      <c r="C319" s="11">
        <f t="shared" ref="C319:F319" si="70">SUM(C320)</f>
        <v>3.4302999999999997E-4</v>
      </c>
      <c r="D319" s="11" t="s">
        <v>319</v>
      </c>
      <c r="E319" s="11" t="s">
        <v>319</v>
      </c>
      <c r="F319" s="18">
        <f t="shared" si="70"/>
        <v>0.5</v>
      </c>
    </row>
    <row r="320" spans="1:6" ht="15" customHeight="1" x14ac:dyDescent="0.2">
      <c r="A320" s="26" t="s">
        <v>313</v>
      </c>
      <c r="B320" s="12">
        <v>1</v>
      </c>
      <c r="C320" s="13">
        <v>3.4302999999999997E-4</v>
      </c>
      <c r="D320" s="11" t="s">
        <v>319</v>
      </c>
      <c r="E320" s="11" t="s">
        <v>319</v>
      </c>
      <c r="F320" s="19">
        <v>0.5</v>
      </c>
    </row>
    <row r="321" spans="1:6" ht="21" customHeight="1" x14ac:dyDescent="0.2">
      <c r="A321" s="23" t="s">
        <v>256</v>
      </c>
      <c r="B321" s="10">
        <f>B322</f>
        <v>11</v>
      </c>
      <c r="C321" s="11">
        <f t="shared" ref="C321:F321" si="71">C322</f>
        <v>3.0320060369999999</v>
      </c>
      <c r="D321" s="11">
        <f t="shared" si="71"/>
        <v>1.0050290889333331</v>
      </c>
      <c r="E321" s="11" t="s">
        <v>319</v>
      </c>
      <c r="F321" s="18">
        <f t="shared" si="71"/>
        <v>6.2800000000000011</v>
      </c>
    </row>
    <row r="322" spans="1:6" ht="21" customHeight="1" x14ac:dyDescent="0.2">
      <c r="A322" s="25" t="s">
        <v>256</v>
      </c>
      <c r="B322" s="10">
        <f>SUM(B323:B324)</f>
        <v>11</v>
      </c>
      <c r="C322" s="11">
        <f t="shared" ref="C322:F322" si="72">SUM(C323:C324)</f>
        <v>3.0320060369999999</v>
      </c>
      <c r="D322" s="11">
        <f t="shared" si="72"/>
        <v>1.0050290889333331</v>
      </c>
      <c r="E322" s="11" t="s">
        <v>319</v>
      </c>
      <c r="F322" s="18">
        <f t="shared" si="72"/>
        <v>6.2800000000000011</v>
      </c>
    </row>
    <row r="323" spans="1:6" ht="15" customHeight="1" x14ac:dyDescent="0.2">
      <c r="A323" s="26" t="s">
        <v>314</v>
      </c>
      <c r="B323" s="12">
        <v>8</v>
      </c>
      <c r="C323" s="13">
        <v>3.027889681</v>
      </c>
      <c r="D323" s="13">
        <v>1.0049604829333332</v>
      </c>
      <c r="E323" s="11" t="s">
        <v>319</v>
      </c>
      <c r="F323" s="19">
        <v>3.2100000000000009</v>
      </c>
    </row>
    <row r="324" spans="1:6" ht="15" customHeight="1" x14ac:dyDescent="0.2">
      <c r="A324" s="26" t="s">
        <v>257</v>
      </c>
      <c r="B324" s="12">
        <v>3</v>
      </c>
      <c r="C324" s="13">
        <v>4.1163559999999998E-3</v>
      </c>
      <c r="D324" s="13">
        <v>6.8606E-5</v>
      </c>
      <c r="E324" s="11" t="s">
        <v>319</v>
      </c>
      <c r="F324" s="19">
        <v>3.0700000000000003</v>
      </c>
    </row>
    <row r="325" spans="1:6" ht="21" customHeight="1" x14ac:dyDescent="0.2">
      <c r="A325" s="23" t="s">
        <v>258</v>
      </c>
      <c r="B325" s="10">
        <f>B326+B328+B331+B334+B338</f>
        <v>22</v>
      </c>
      <c r="C325" s="11">
        <f t="shared" ref="C325" si="73">C326+C328+C331+C334+C338</f>
        <v>7.5573545000000006E-2</v>
      </c>
      <c r="D325" s="11">
        <f>D328+D331+D334+D338</f>
        <v>1.3721183833333333E-3</v>
      </c>
      <c r="E325" s="11" t="s">
        <v>319</v>
      </c>
      <c r="F325" s="18">
        <f>F326+F328+F331+F334+F338</f>
        <v>7.4349999999999996</v>
      </c>
    </row>
    <row r="326" spans="1:6" ht="21" customHeight="1" x14ac:dyDescent="0.2">
      <c r="A326" s="25" t="s">
        <v>259</v>
      </c>
      <c r="B326" s="10">
        <f>SUM(B327)</f>
        <v>1</v>
      </c>
      <c r="C326" s="11">
        <f t="shared" ref="C326:F326" si="74">SUM(C327)</f>
        <v>3.4303E-5</v>
      </c>
      <c r="D326" s="11" t="s">
        <v>319</v>
      </c>
      <c r="E326" s="11" t="s">
        <v>319</v>
      </c>
      <c r="F326" s="18">
        <f t="shared" si="74"/>
        <v>0.02</v>
      </c>
    </row>
    <row r="327" spans="1:6" ht="15" customHeight="1" x14ac:dyDescent="0.2">
      <c r="A327" s="26" t="s">
        <v>315</v>
      </c>
      <c r="B327" s="12">
        <v>1</v>
      </c>
      <c r="C327" s="13">
        <v>3.4303E-5</v>
      </c>
      <c r="D327" s="11" t="s">
        <v>319</v>
      </c>
      <c r="E327" s="11" t="s">
        <v>319</v>
      </c>
      <c r="F327" s="19">
        <v>0.02</v>
      </c>
    </row>
    <row r="328" spans="1:6" ht="21" customHeight="1" x14ac:dyDescent="0.2">
      <c r="A328" s="25" t="s">
        <v>260</v>
      </c>
      <c r="B328" s="10">
        <f>SUM(B329:B330)</f>
        <v>2</v>
      </c>
      <c r="C328" s="11">
        <f t="shared" ref="C328:F328" si="75">SUM(C329:C330)</f>
        <v>5.1454440000000008E-3</v>
      </c>
      <c r="D328" s="11">
        <f>SUM(D329:D330)</f>
        <v>3.430296E-4</v>
      </c>
      <c r="E328" s="11" t="s">
        <v>319</v>
      </c>
      <c r="F328" s="18">
        <f t="shared" si="75"/>
        <v>0.375</v>
      </c>
    </row>
    <row r="329" spans="1:6" ht="15" customHeight="1" x14ac:dyDescent="0.2">
      <c r="A329" s="26" t="s">
        <v>261</v>
      </c>
      <c r="B329" s="12">
        <v>1</v>
      </c>
      <c r="C329" s="13">
        <v>1.7151480000000001E-3</v>
      </c>
      <c r="D329" s="11" t="s">
        <v>319</v>
      </c>
      <c r="E329" s="11" t="s">
        <v>319</v>
      </c>
      <c r="F329" s="19">
        <v>0.375</v>
      </c>
    </row>
    <row r="330" spans="1:6" ht="15" customHeight="1" x14ac:dyDescent="0.2">
      <c r="A330" s="26" t="s">
        <v>262</v>
      </c>
      <c r="B330" s="12">
        <v>1</v>
      </c>
      <c r="C330" s="13">
        <v>3.4302960000000002E-3</v>
      </c>
      <c r="D330" s="13">
        <v>3.430296E-4</v>
      </c>
      <c r="E330" s="11" t="s">
        <v>319</v>
      </c>
      <c r="F330" s="19" t="s">
        <v>319</v>
      </c>
    </row>
    <row r="331" spans="1:6" ht="21" customHeight="1" x14ac:dyDescent="0.2">
      <c r="A331" s="25" t="s">
        <v>263</v>
      </c>
      <c r="B331" s="10">
        <f>SUM(B332:B333)</f>
        <v>2</v>
      </c>
      <c r="C331" s="11">
        <f t="shared" ref="C331:F331" si="76">SUM(C332:C333)</f>
        <v>2.2296920000000001E-3</v>
      </c>
      <c r="D331" s="11">
        <f t="shared" si="76"/>
        <v>2.4012053333333333E-4</v>
      </c>
      <c r="E331" s="11" t="s">
        <v>319</v>
      </c>
      <c r="F331" s="18">
        <f t="shared" si="76"/>
        <v>0.52</v>
      </c>
    </row>
    <row r="332" spans="1:6" ht="15" customHeight="1" x14ac:dyDescent="0.2">
      <c r="A332" s="26" t="s">
        <v>264</v>
      </c>
      <c r="B332" s="12">
        <v>1</v>
      </c>
      <c r="C332" s="13">
        <v>5.1454400000000003E-4</v>
      </c>
      <c r="D332" s="13">
        <v>2.4012053333333333E-4</v>
      </c>
      <c r="E332" s="11" t="s">
        <v>319</v>
      </c>
      <c r="F332" s="19">
        <v>0.02</v>
      </c>
    </row>
    <row r="333" spans="1:6" ht="15" customHeight="1" x14ac:dyDescent="0.2">
      <c r="A333" s="26" t="s">
        <v>265</v>
      </c>
      <c r="B333" s="12">
        <v>1</v>
      </c>
      <c r="C333" s="13">
        <v>1.7151480000000001E-3</v>
      </c>
      <c r="D333" s="11" t="s">
        <v>319</v>
      </c>
      <c r="E333" s="11" t="s">
        <v>319</v>
      </c>
      <c r="F333" s="19">
        <v>0.5</v>
      </c>
    </row>
    <row r="334" spans="1:6" ht="21" customHeight="1" x14ac:dyDescent="0.2">
      <c r="A334" s="25" t="s">
        <v>266</v>
      </c>
      <c r="B334" s="10">
        <f>SUM(B335:B337)</f>
        <v>16</v>
      </c>
      <c r="C334" s="11">
        <f t="shared" ref="C334:F334" si="77">SUM(C335:C337)</f>
        <v>6.7958288000000006E-2</v>
      </c>
      <c r="D334" s="11">
        <f>SUM(D335:D337)</f>
        <v>6.8605925000000002E-4</v>
      </c>
      <c r="E334" s="11" t="s">
        <v>319</v>
      </c>
      <c r="F334" s="18">
        <f t="shared" si="77"/>
        <v>6.46</v>
      </c>
    </row>
    <row r="335" spans="1:6" ht="15" customHeight="1" x14ac:dyDescent="0.2">
      <c r="A335" s="26" t="s">
        <v>267</v>
      </c>
      <c r="B335" s="12">
        <v>5</v>
      </c>
      <c r="C335" s="13">
        <v>1.3876235000000001E-2</v>
      </c>
      <c r="D335" s="13">
        <v>6.8605925000000002E-4</v>
      </c>
      <c r="E335" s="11" t="s">
        <v>319</v>
      </c>
      <c r="F335" s="19">
        <v>4.4000000000000004</v>
      </c>
    </row>
    <row r="336" spans="1:6" ht="15" customHeight="1" x14ac:dyDescent="0.2">
      <c r="A336" s="26" t="s">
        <v>268</v>
      </c>
      <c r="B336" s="12">
        <v>2</v>
      </c>
      <c r="C336" s="13">
        <v>5.0034303000000002E-2</v>
      </c>
      <c r="D336" s="11" t="s">
        <v>319</v>
      </c>
      <c r="E336" s="11" t="s">
        <v>319</v>
      </c>
      <c r="F336" s="19">
        <v>1.01</v>
      </c>
    </row>
    <row r="337" spans="1:6" ht="15" customHeight="1" x14ac:dyDescent="0.2">
      <c r="A337" s="26" t="s">
        <v>269</v>
      </c>
      <c r="B337" s="12">
        <v>9</v>
      </c>
      <c r="C337" s="13">
        <v>4.0477500000000001E-3</v>
      </c>
      <c r="D337" s="11" t="s">
        <v>319</v>
      </c>
      <c r="E337" s="11" t="s">
        <v>319</v>
      </c>
      <c r="F337" s="19">
        <v>1.05</v>
      </c>
    </row>
    <row r="338" spans="1:6" ht="21" customHeight="1" x14ac:dyDescent="0.2">
      <c r="A338" s="25" t="s">
        <v>270</v>
      </c>
      <c r="B338" s="10">
        <f>SUM(B339)</f>
        <v>1</v>
      </c>
      <c r="C338" s="11">
        <f t="shared" ref="C338:F338" si="78">SUM(C339)</f>
        <v>2.05818E-4</v>
      </c>
      <c r="D338" s="11">
        <f t="shared" si="78"/>
        <v>1.02909E-4</v>
      </c>
      <c r="E338" s="11" t="s">
        <v>319</v>
      </c>
      <c r="F338" s="18">
        <f t="shared" si="78"/>
        <v>0.06</v>
      </c>
    </row>
    <row r="339" spans="1:6" ht="15" customHeight="1" x14ac:dyDescent="0.2">
      <c r="A339" s="28" t="s">
        <v>271</v>
      </c>
      <c r="B339" s="14">
        <v>1</v>
      </c>
      <c r="C339" s="15">
        <v>2.05818E-4</v>
      </c>
      <c r="D339" s="15">
        <v>1.02909E-4</v>
      </c>
      <c r="E339" s="16" t="s">
        <v>319</v>
      </c>
      <c r="F339" s="20">
        <v>0.06</v>
      </c>
    </row>
    <row r="340" spans="1:6" ht="18" customHeight="1" x14ac:dyDescent="0.2">
      <c r="A340" s="32" t="s">
        <v>320</v>
      </c>
      <c r="B340" s="32"/>
      <c r="C340" s="32"/>
      <c r="D340" s="32"/>
      <c r="E340" s="32"/>
      <c r="F340" s="32"/>
    </row>
    <row r="341" spans="1:6" ht="18" customHeight="1" x14ac:dyDescent="0.2">
      <c r="A341" s="1" t="s">
        <v>274</v>
      </c>
      <c r="B341" s="2"/>
      <c r="C341" s="2"/>
      <c r="D341" s="2"/>
      <c r="E341" s="2"/>
      <c r="F341" s="2"/>
    </row>
    <row r="342" spans="1:6" ht="18" customHeight="1" x14ac:dyDescent="0.2">
      <c r="A342" s="3" t="s">
        <v>275</v>
      </c>
    </row>
    <row r="343" spans="1:6" ht="18" customHeight="1" x14ac:dyDescent="0.2">
      <c r="A343" s="4" t="s">
        <v>276</v>
      </c>
    </row>
    <row r="344" spans="1:6" ht="18" customHeight="1" x14ac:dyDescent="0.2">
      <c r="A344" s="5" t="s">
        <v>277</v>
      </c>
    </row>
  </sheetData>
  <mergeCells count="6">
    <mergeCell ref="A2:A3"/>
    <mergeCell ref="C2:E2"/>
    <mergeCell ref="A1:F1"/>
    <mergeCell ref="A340:F340"/>
    <mergeCell ref="B2:B3"/>
    <mergeCell ref="F2:F3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47</vt:lpstr>
      <vt:lpstr>'Cuadro 47'!Área_de_impresión</vt:lpstr>
      <vt:lpstr>'Cuadro 47'!Títulos_a_imprimir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2025-07-10T15:47:36Z</cp:lastPrinted>
  <dcterms:created xsi:type="dcterms:W3CDTF">2025-07-08T20:43:05Z</dcterms:created>
  <dcterms:modified xsi:type="dcterms:W3CDTF">2025-07-29T15:01:52Z</dcterms:modified>
</cp:coreProperties>
</file>